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arabcova.MU-HANUSOVICE\Desktop\Věra - ÚD\"/>
    </mc:Choice>
  </mc:AlternateContent>
  <bookViews>
    <workbookView xWindow="0" yWindow="0" windowWidth="25200" windowHeight="11985"/>
  </bookViews>
  <sheets>
    <sheet name="Rekapitulace stavby" sheetId="1" r:id="rId1"/>
    <sheet name="SO 001 - Příprava staveni..." sheetId="2" r:id="rId2"/>
    <sheet name="SO 101 - Komunikace vozid..." sheetId="3" r:id="rId3"/>
    <sheet name="SO 110 - Komunikace pro pěší" sheetId="4" r:id="rId4"/>
    <sheet name="SO 130 - Parkoviště" sheetId="5" r:id="rId5"/>
    <sheet name="SO 191 - Dopravní značení..." sheetId="6" r:id="rId6"/>
    <sheet name="SO 192 - DIO" sheetId="7" r:id="rId7"/>
    <sheet name="SO 401 - Rozvody VO" sheetId="8" r:id="rId8"/>
    <sheet name="SO 801 - Inventarizace, k..." sheetId="9" r:id="rId9"/>
    <sheet name="SO 802 - Ohumusování, oze..." sheetId="10" r:id="rId10"/>
    <sheet name="SO 901 - VRN - vedlejší r..." sheetId="11" r:id="rId11"/>
    <sheet name="Pokyny pro vyplnění" sheetId="12" r:id="rId12"/>
  </sheets>
  <definedNames>
    <definedName name="_xlnm._FilterDatabase" localSheetId="1" hidden="1">'SO 001 - Příprava staveni...'!$C$89:$K$247</definedName>
    <definedName name="_xlnm._FilterDatabase" localSheetId="2" hidden="1">'SO 101 - Komunikace vozid...'!$C$94:$K$425</definedName>
    <definedName name="_xlnm._FilterDatabase" localSheetId="3" hidden="1">'SO 110 - Komunikace pro pěší'!$C$93:$K$244</definedName>
    <definedName name="_xlnm._FilterDatabase" localSheetId="4" hidden="1">'SO 130 - Parkoviště'!$C$92:$K$236</definedName>
    <definedName name="_xlnm._FilterDatabase" localSheetId="5" hidden="1">'SO 191 - Dopravní značení...'!$C$87:$K$137</definedName>
    <definedName name="_xlnm._FilterDatabase" localSheetId="6" hidden="1">'SO 192 - DIO'!$C$86:$K$91</definedName>
    <definedName name="_xlnm._FilterDatabase" localSheetId="7" hidden="1">'SO 401 - Rozvody VO'!$C$87:$K$301</definedName>
    <definedName name="_xlnm._FilterDatabase" localSheetId="8" hidden="1">'SO 801 - Inventarizace, k...'!$C$86:$K$138</definedName>
    <definedName name="_xlnm._FilterDatabase" localSheetId="9" hidden="1">'SO 802 - Ohumusování, oze...'!$C$87:$K$115</definedName>
    <definedName name="_xlnm._FilterDatabase" localSheetId="10" hidden="1">'SO 901 - VRN - vedlejší r...'!$C$89:$K$153</definedName>
    <definedName name="_xlnm.Print_Titles" localSheetId="0">'Rekapitulace stavby'!$52:$52</definedName>
    <definedName name="_xlnm.Print_Titles" localSheetId="1">'SO 001 - Příprava staveni...'!$89:$89</definedName>
    <definedName name="_xlnm.Print_Titles" localSheetId="2">'SO 101 - Komunikace vozid...'!$94:$94</definedName>
    <definedName name="_xlnm.Print_Titles" localSheetId="3">'SO 110 - Komunikace pro pěší'!$93:$93</definedName>
    <definedName name="_xlnm.Print_Titles" localSheetId="4">'SO 130 - Parkoviště'!$92:$92</definedName>
    <definedName name="_xlnm.Print_Titles" localSheetId="5">'SO 191 - Dopravní značení...'!$87:$87</definedName>
    <definedName name="_xlnm.Print_Titles" localSheetId="6">'SO 192 - DIO'!$86:$86</definedName>
    <definedName name="_xlnm.Print_Titles" localSheetId="7">'SO 401 - Rozvody VO'!$87:$87</definedName>
    <definedName name="_xlnm.Print_Titles" localSheetId="8">'SO 801 - Inventarizace, k...'!$86:$86</definedName>
    <definedName name="_xlnm.Print_Titles" localSheetId="9">'SO 802 - Ohumusování, oze...'!$87:$87</definedName>
    <definedName name="_xlnm.Print_Titles" localSheetId="10">'SO 901 - VRN - vedlejší r...'!$89:$89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stavby'!$C$42:$AQ$70</definedName>
    <definedName name="_xlnm.Print_Area" localSheetId="1">'SO 001 - Příprava staveni...'!$C$4:$J$41,'SO 001 - Příprava staveni...'!$C$47:$J$69,'SO 001 - Příprava staveni...'!$C$75:$K$247</definedName>
    <definedName name="_xlnm.Print_Area" localSheetId="2">'SO 101 - Komunikace vozid...'!$C$4:$J$41,'SO 101 - Komunikace vozid...'!$C$47:$J$74,'SO 101 - Komunikace vozid...'!$C$80:$K$425</definedName>
    <definedName name="_xlnm.Print_Area" localSheetId="3">'SO 110 - Komunikace pro pěší'!$C$4:$J$41,'SO 110 - Komunikace pro pěší'!$C$47:$J$73,'SO 110 - Komunikace pro pěší'!$C$79:$K$244</definedName>
    <definedName name="_xlnm.Print_Area" localSheetId="4">'SO 130 - Parkoviště'!$C$4:$J$41,'SO 130 - Parkoviště'!$C$47:$J$72,'SO 130 - Parkoviště'!$C$78:$K$236</definedName>
    <definedName name="_xlnm.Print_Area" localSheetId="5">'SO 191 - Dopravní značení...'!$C$4:$J$41,'SO 191 - Dopravní značení...'!$C$47:$J$67,'SO 191 - Dopravní značení...'!$C$73:$K$137</definedName>
    <definedName name="_xlnm.Print_Area" localSheetId="6">'SO 192 - DIO'!$C$4:$J$41,'SO 192 - DIO'!$C$47:$J$66,'SO 192 - DIO'!$C$72:$K$91</definedName>
    <definedName name="_xlnm.Print_Area" localSheetId="7">'SO 401 - Rozvody VO'!$C$4:$J$41,'SO 401 - Rozvody VO'!$C$47:$J$67,'SO 401 - Rozvody VO'!$C$73:$K$301</definedName>
    <definedName name="_xlnm.Print_Area" localSheetId="8">'SO 801 - Inventarizace, k...'!$C$4:$J$41,'SO 801 - Inventarizace, k...'!$C$47:$J$66,'SO 801 - Inventarizace, k...'!$C$72:$K$138</definedName>
    <definedName name="_xlnm.Print_Area" localSheetId="9">'SO 802 - Ohumusování, oze...'!$C$4:$J$41,'SO 802 - Ohumusování, oze...'!$C$47:$J$67,'SO 802 - Ohumusování, oze...'!$C$73:$K$115</definedName>
    <definedName name="_xlnm.Print_Area" localSheetId="10">'SO 901 - VRN - vedlejší r...'!$C$4:$J$41,'SO 901 - VRN - vedlejší r...'!$C$47:$J$69,'SO 901 - VRN - vedlejší r...'!$C$75:$K$153</definedName>
  </definedNames>
  <calcPr calcId="152511"/>
</workbook>
</file>

<file path=xl/calcChain.xml><?xml version="1.0" encoding="utf-8"?>
<calcChain xmlns="http://schemas.openxmlformats.org/spreadsheetml/2006/main">
  <c r="J39" i="11" l="1"/>
  <c r="J38" i="11"/>
  <c r="AY69" i="1"/>
  <c r="J37" i="11"/>
  <c r="AX69" i="1"/>
  <c r="BI148" i="11"/>
  <c r="BH148" i="11"/>
  <c r="BG148" i="11"/>
  <c r="BF148" i="11"/>
  <c r="T148" i="11"/>
  <c r="R148" i="11"/>
  <c r="P148" i="11"/>
  <c r="BI143" i="11"/>
  <c r="BH143" i="11"/>
  <c r="BG143" i="11"/>
  <c r="BF143" i="11"/>
  <c r="T143" i="11"/>
  <c r="R143" i="11"/>
  <c r="P143" i="11"/>
  <c r="BI137" i="11"/>
  <c r="BH137" i="11"/>
  <c r="BG137" i="11"/>
  <c r="BF137" i="11"/>
  <c r="T137" i="11"/>
  <c r="R137" i="11"/>
  <c r="P137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1" i="11"/>
  <c r="BH121" i="11"/>
  <c r="BG121" i="11"/>
  <c r="BF121" i="11"/>
  <c r="T121" i="11"/>
  <c r="T120" i="11" s="1"/>
  <c r="R121" i="11"/>
  <c r="R120" i="11" s="1"/>
  <c r="P121" i="11"/>
  <c r="P120" i="11" s="1"/>
  <c r="BI115" i="11"/>
  <c r="BH115" i="11"/>
  <c r="BG115" i="11"/>
  <c r="BF115" i="11"/>
  <c r="T115" i="11"/>
  <c r="R115" i="11"/>
  <c r="P115" i="11"/>
  <c r="BI110" i="11"/>
  <c r="BH110" i="11"/>
  <c r="BG110" i="11"/>
  <c r="BF110" i="11"/>
  <c r="T110" i="11"/>
  <c r="R110" i="11"/>
  <c r="P110" i="11"/>
  <c r="BI105" i="11"/>
  <c r="BH105" i="11"/>
  <c r="BG105" i="11"/>
  <c r="BF105" i="11"/>
  <c r="T105" i="11"/>
  <c r="R105" i="11"/>
  <c r="P105" i="11"/>
  <c r="BI99" i="11"/>
  <c r="BH99" i="11"/>
  <c r="BG99" i="11"/>
  <c r="BF99" i="11"/>
  <c r="T99" i="11"/>
  <c r="R99" i="11"/>
  <c r="P99" i="11"/>
  <c r="BI93" i="11"/>
  <c r="BH93" i="11"/>
  <c r="BG93" i="11"/>
  <c r="BF93" i="11"/>
  <c r="T93" i="11"/>
  <c r="R93" i="11"/>
  <c r="P93" i="11"/>
  <c r="J87" i="11"/>
  <c r="J86" i="11"/>
  <c r="F86" i="11"/>
  <c r="F84" i="11"/>
  <c r="E82" i="11"/>
  <c r="J59" i="11"/>
  <c r="J58" i="11"/>
  <c r="F58" i="11"/>
  <c r="F56" i="11"/>
  <c r="E54" i="11"/>
  <c r="J20" i="11"/>
  <c r="E20" i="11"/>
  <c r="F59" i="11" s="1"/>
  <c r="J19" i="11"/>
  <c r="J14" i="11"/>
  <c r="J56" i="11"/>
  <c r="E7" i="11"/>
  <c r="E78" i="11" s="1"/>
  <c r="J39" i="10"/>
  <c r="J38" i="10"/>
  <c r="AY67" i="1" s="1"/>
  <c r="J37" i="10"/>
  <c r="AX67" i="1" s="1"/>
  <c r="BI114" i="10"/>
  <c r="BH114" i="10"/>
  <c r="BG114" i="10"/>
  <c r="BF114" i="10"/>
  <c r="T114" i="10"/>
  <c r="T113" i="10" s="1"/>
  <c r="R114" i="10"/>
  <c r="R113" i="10" s="1"/>
  <c r="P114" i="10"/>
  <c r="P113" i="10" s="1"/>
  <c r="BI107" i="10"/>
  <c r="BH107" i="10"/>
  <c r="BG107" i="10"/>
  <c r="BF107" i="10"/>
  <c r="T107" i="10"/>
  <c r="R107" i="10"/>
  <c r="P107" i="10"/>
  <c r="BI101" i="10"/>
  <c r="BH101" i="10"/>
  <c r="BG101" i="10"/>
  <c r="BF101" i="10"/>
  <c r="T101" i="10"/>
  <c r="R101" i="10"/>
  <c r="P101" i="10"/>
  <c r="BI97" i="10"/>
  <c r="BH97" i="10"/>
  <c r="BG97" i="10"/>
  <c r="BF97" i="10"/>
  <c r="T97" i="10"/>
  <c r="R97" i="10"/>
  <c r="P97" i="10"/>
  <c r="BI91" i="10"/>
  <c r="BH91" i="10"/>
  <c r="BG91" i="10"/>
  <c r="BF91" i="10"/>
  <c r="T91" i="10"/>
  <c r="R91" i="10"/>
  <c r="P91" i="10"/>
  <c r="J85" i="10"/>
  <c r="J84" i="10"/>
  <c r="F84" i="10"/>
  <c r="F82" i="10"/>
  <c r="E80" i="10"/>
  <c r="J59" i="10"/>
  <c r="J58" i="10"/>
  <c r="F58" i="10"/>
  <c r="F56" i="10"/>
  <c r="E54" i="10"/>
  <c r="J20" i="10"/>
  <c r="E20" i="10"/>
  <c r="F59" i="10" s="1"/>
  <c r="J19" i="10"/>
  <c r="J14" i="10"/>
  <c r="J56" i="10" s="1"/>
  <c r="E7" i="10"/>
  <c r="E76" i="10" s="1"/>
  <c r="J39" i="9"/>
  <c r="J38" i="9"/>
  <c r="AY66" i="1"/>
  <c r="J37" i="9"/>
  <c r="AX66" i="1"/>
  <c r="BI134" i="9"/>
  <c r="BH134" i="9"/>
  <c r="BG134" i="9"/>
  <c r="BF134" i="9"/>
  <c r="T134" i="9"/>
  <c r="R134" i="9"/>
  <c r="P134" i="9"/>
  <c r="BI129" i="9"/>
  <c r="BH129" i="9"/>
  <c r="BG129" i="9"/>
  <c r="BF129" i="9"/>
  <c r="T129" i="9"/>
  <c r="R129" i="9"/>
  <c r="P129" i="9"/>
  <c r="BI124" i="9"/>
  <c r="BH124" i="9"/>
  <c r="BG124" i="9"/>
  <c r="BF124" i="9"/>
  <c r="T124" i="9"/>
  <c r="R124" i="9"/>
  <c r="P124" i="9"/>
  <c r="BI119" i="9"/>
  <c r="BH119" i="9"/>
  <c r="BG119" i="9"/>
  <c r="BF119" i="9"/>
  <c r="T119" i="9"/>
  <c r="R119" i="9"/>
  <c r="P119" i="9"/>
  <c r="BI113" i="9"/>
  <c r="BH113" i="9"/>
  <c r="BG113" i="9"/>
  <c r="BF113" i="9"/>
  <c r="T113" i="9"/>
  <c r="R113" i="9"/>
  <c r="P113" i="9"/>
  <c r="BI107" i="9"/>
  <c r="BH107" i="9"/>
  <c r="BG107" i="9"/>
  <c r="BF107" i="9"/>
  <c r="T107" i="9"/>
  <c r="R107" i="9"/>
  <c r="P107" i="9"/>
  <c r="BI102" i="9"/>
  <c r="BH102" i="9"/>
  <c r="BG102" i="9"/>
  <c r="BF102" i="9"/>
  <c r="T102" i="9"/>
  <c r="R102" i="9"/>
  <c r="P102" i="9"/>
  <c r="BI96" i="9"/>
  <c r="BH96" i="9"/>
  <c r="BG96" i="9"/>
  <c r="BF96" i="9"/>
  <c r="T96" i="9"/>
  <c r="R96" i="9"/>
  <c r="P96" i="9"/>
  <c r="BI90" i="9"/>
  <c r="BH90" i="9"/>
  <c r="BG90" i="9"/>
  <c r="BF90" i="9"/>
  <c r="T90" i="9"/>
  <c r="R90" i="9"/>
  <c r="P90" i="9"/>
  <c r="J84" i="9"/>
  <c r="J83" i="9"/>
  <c r="F83" i="9"/>
  <c r="F81" i="9"/>
  <c r="E79" i="9"/>
  <c r="J59" i="9"/>
  <c r="J58" i="9"/>
  <c r="F58" i="9"/>
  <c r="F56" i="9"/>
  <c r="E54" i="9"/>
  <c r="J20" i="9"/>
  <c r="E20" i="9"/>
  <c r="F59" i="9"/>
  <c r="J19" i="9"/>
  <c r="J14" i="9"/>
  <c r="J81" i="9" s="1"/>
  <c r="E7" i="9"/>
  <c r="E75" i="9" s="1"/>
  <c r="J39" i="8"/>
  <c r="J38" i="8"/>
  <c r="AY64" i="1"/>
  <c r="J37" i="8"/>
  <c r="AX64" i="1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9" i="8"/>
  <c r="BH299" i="8"/>
  <c r="BG299" i="8"/>
  <c r="BF299" i="8"/>
  <c r="T299" i="8"/>
  <c r="R299" i="8"/>
  <c r="P299" i="8"/>
  <c r="BI298" i="8"/>
  <c r="BH298" i="8"/>
  <c r="BG298" i="8"/>
  <c r="BF298" i="8"/>
  <c r="T298" i="8"/>
  <c r="R298" i="8"/>
  <c r="P298" i="8"/>
  <c r="BI297" i="8"/>
  <c r="BH297" i="8"/>
  <c r="BG297" i="8"/>
  <c r="BF297" i="8"/>
  <c r="T297" i="8"/>
  <c r="R297" i="8"/>
  <c r="P297" i="8"/>
  <c r="BI294" i="8"/>
  <c r="BH294" i="8"/>
  <c r="BG294" i="8"/>
  <c r="BF294" i="8"/>
  <c r="T294" i="8"/>
  <c r="R294" i="8"/>
  <c r="P294" i="8"/>
  <c r="BI293" i="8"/>
  <c r="BH293" i="8"/>
  <c r="BG293" i="8"/>
  <c r="BF293" i="8"/>
  <c r="T293" i="8"/>
  <c r="R293" i="8"/>
  <c r="P293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7" i="8"/>
  <c r="BH287" i="8"/>
  <c r="BG287" i="8"/>
  <c r="BF287" i="8"/>
  <c r="T287" i="8"/>
  <c r="R287" i="8"/>
  <c r="P287" i="8"/>
  <c r="BI286" i="8"/>
  <c r="BH286" i="8"/>
  <c r="BG286" i="8"/>
  <c r="BF286" i="8"/>
  <c r="T286" i="8"/>
  <c r="R286" i="8"/>
  <c r="P286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J85" i="8"/>
  <c r="J84" i="8"/>
  <c r="F84" i="8"/>
  <c r="F82" i="8"/>
  <c r="E80" i="8"/>
  <c r="J59" i="8"/>
  <c r="J58" i="8"/>
  <c r="F58" i="8"/>
  <c r="F56" i="8"/>
  <c r="E54" i="8"/>
  <c r="J20" i="8"/>
  <c r="E20" i="8"/>
  <c r="F59" i="8"/>
  <c r="J19" i="8"/>
  <c r="J14" i="8"/>
  <c r="J56" i="8" s="1"/>
  <c r="E7" i="8"/>
  <c r="E50" i="8"/>
  <c r="J39" i="7"/>
  <c r="J38" i="7"/>
  <c r="AY62" i="1"/>
  <c r="J37" i="7"/>
  <c r="AX62" i="1" s="1"/>
  <c r="BI90" i="7"/>
  <c r="BH90" i="7"/>
  <c r="BG90" i="7"/>
  <c r="F37" i="7" s="1"/>
  <c r="BB62" i="1" s="1"/>
  <c r="BF90" i="7"/>
  <c r="T90" i="7"/>
  <c r="T89" i="7"/>
  <c r="T88" i="7"/>
  <c r="T87" i="7" s="1"/>
  <c r="R90" i="7"/>
  <c r="R89" i="7"/>
  <c r="R88" i="7"/>
  <c r="R87" i="7" s="1"/>
  <c r="P90" i="7"/>
  <c r="P89" i="7"/>
  <c r="P88" i="7"/>
  <c r="P87" i="7" s="1"/>
  <c r="AU62" i="1" s="1"/>
  <c r="J84" i="7"/>
  <c r="J83" i="7"/>
  <c r="F83" i="7"/>
  <c r="F81" i="7"/>
  <c r="E79" i="7"/>
  <c r="J59" i="7"/>
  <c r="J58" i="7"/>
  <c r="F58" i="7"/>
  <c r="F56" i="7"/>
  <c r="E54" i="7"/>
  <c r="J20" i="7"/>
  <c r="E20" i="7"/>
  <c r="F59" i="7"/>
  <c r="J19" i="7"/>
  <c r="J14" i="7"/>
  <c r="J81" i="7" s="1"/>
  <c r="E7" i="7"/>
  <c r="E50" i="7"/>
  <c r="J39" i="6"/>
  <c r="J38" i="6"/>
  <c r="AY61" i="1"/>
  <c r="J37" i="6"/>
  <c r="AX61" i="1" s="1"/>
  <c r="BI136" i="6"/>
  <c r="BH136" i="6"/>
  <c r="BG136" i="6"/>
  <c r="BF136" i="6"/>
  <c r="T136" i="6"/>
  <c r="T135" i="6"/>
  <c r="R136" i="6"/>
  <c r="R135" i="6" s="1"/>
  <c r="P136" i="6"/>
  <c r="P135" i="6"/>
  <c r="BI130" i="6"/>
  <c r="BH130" i="6"/>
  <c r="BG130" i="6"/>
  <c r="BF130" i="6"/>
  <c r="T130" i="6"/>
  <c r="R130" i="6"/>
  <c r="P130" i="6"/>
  <c r="BI125" i="6"/>
  <c r="BH125" i="6"/>
  <c r="BG125" i="6"/>
  <c r="BF125" i="6"/>
  <c r="T125" i="6"/>
  <c r="R125" i="6"/>
  <c r="P125" i="6"/>
  <c r="BI120" i="6"/>
  <c r="BH120" i="6"/>
  <c r="BG120" i="6"/>
  <c r="BF120" i="6"/>
  <c r="T120" i="6"/>
  <c r="R120" i="6"/>
  <c r="P120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BI105" i="6"/>
  <c r="BH105" i="6"/>
  <c r="BG105" i="6"/>
  <c r="BF105" i="6"/>
  <c r="T105" i="6"/>
  <c r="R105" i="6"/>
  <c r="P105" i="6"/>
  <c r="BI101" i="6"/>
  <c r="BH101" i="6"/>
  <c r="BG101" i="6"/>
  <c r="BF101" i="6"/>
  <c r="T101" i="6"/>
  <c r="R101" i="6"/>
  <c r="P101" i="6"/>
  <c r="BI97" i="6"/>
  <c r="BH97" i="6"/>
  <c r="BG97" i="6"/>
  <c r="BF97" i="6"/>
  <c r="T97" i="6"/>
  <c r="R97" i="6"/>
  <c r="P97" i="6"/>
  <c r="BI91" i="6"/>
  <c r="BH91" i="6"/>
  <c r="BG91" i="6"/>
  <c r="BF91" i="6"/>
  <c r="T91" i="6"/>
  <c r="R91" i="6"/>
  <c r="P91" i="6"/>
  <c r="J85" i="6"/>
  <c r="J84" i="6"/>
  <c r="F84" i="6"/>
  <c r="F82" i="6"/>
  <c r="E80" i="6"/>
  <c r="J59" i="6"/>
  <c r="J58" i="6"/>
  <c r="F58" i="6"/>
  <c r="F56" i="6"/>
  <c r="E54" i="6"/>
  <c r="J20" i="6"/>
  <c r="E20" i="6"/>
  <c r="F85" i="6"/>
  <c r="J19" i="6"/>
  <c r="J14" i="6"/>
  <c r="J56" i="6" s="1"/>
  <c r="E7" i="6"/>
  <c r="E76" i="6"/>
  <c r="J39" i="5"/>
  <c r="J38" i="5"/>
  <c r="AY60" i="1"/>
  <c r="J37" i="5"/>
  <c r="AX60" i="1" s="1"/>
  <c r="BI235" i="5"/>
  <c r="BH235" i="5"/>
  <c r="BG235" i="5"/>
  <c r="BF235" i="5"/>
  <c r="T235" i="5"/>
  <c r="T234" i="5"/>
  <c r="R235" i="5"/>
  <c r="R234" i="5" s="1"/>
  <c r="P235" i="5"/>
  <c r="P234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19" i="5"/>
  <c r="BH219" i="5"/>
  <c r="BG219" i="5"/>
  <c r="BF219" i="5"/>
  <c r="T219" i="5"/>
  <c r="R219" i="5"/>
  <c r="P219" i="5"/>
  <c r="BI213" i="5"/>
  <c r="BH213" i="5"/>
  <c r="BG213" i="5"/>
  <c r="BF213" i="5"/>
  <c r="T213" i="5"/>
  <c r="R213" i="5"/>
  <c r="P213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8" i="5"/>
  <c r="BH198" i="5"/>
  <c r="BG198" i="5"/>
  <c r="BF198" i="5"/>
  <c r="T198" i="5"/>
  <c r="R198" i="5"/>
  <c r="P198" i="5"/>
  <c r="BI191" i="5"/>
  <c r="BH191" i="5"/>
  <c r="BG191" i="5"/>
  <c r="BF191" i="5"/>
  <c r="T191" i="5"/>
  <c r="R191" i="5"/>
  <c r="P191" i="5"/>
  <c r="BI185" i="5"/>
  <c r="BH185" i="5"/>
  <c r="BG185" i="5"/>
  <c r="BF185" i="5"/>
  <c r="T185" i="5"/>
  <c r="R185" i="5"/>
  <c r="P185" i="5"/>
  <c r="BI180" i="5"/>
  <c r="BH180" i="5"/>
  <c r="BG180" i="5"/>
  <c r="BF180" i="5"/>
  <c r="T180" i="5"/>
  <c r="R180" i="5"/>
  <c r="P180" i="5"/>
  <c r="BI175" i="5"/>
  <c r="BH175" i="5"/>
  <c r="BG175" i="5"/>
  <c r="BF175" i="5"/>
  <c r="T175" i="5"/>
  <c r="R175" i="5"/>
  <c r="P175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29" i="5"/>
  <c r="BH129" i="5"/>
  <c r="BG129" i="5"/>
  <c r="BF129" i="5"/>
  <c r="T129" i="5"/>
  <c r="R129" i="5"/>
  <c r="P129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0" i="5"/>
  <c r="BH110" i="5"/>
  <c r="BG110" i="5"/>
  <c r="BF110" i="5"/>
  <c r="T110" i="5"/>
  <c r="R110" i="5"/>
  <c r="P110" i="5"/>
  <c r="BI105" i="5"/>
  <c r="BH105" i="5"/>
  <c r="BG105" i="5"/>
  <c r="BF105" i="5"/>
  <c r="T105" i="5"/>
  <c r="R105" i="5"/>
  <c r="P105" i="5"/>
  <c r="BI96" i="5"/>
  <c r="BH96" i="5"/>
  <c r="BG96" i="5"/>
  <c r="BF96" i="5"/>
  <c r="T96" i="5"/>
  <c r="R96" i="5"/>
  <c r="P96" i="5"/>
  <c r="J90" i="5"/>
  <c r="J89" i="5"/>
  <c r="F89" i="5"/>
  <c r="F87" i="5"/>
  <c r="E85" i="5"/>
  <c r="J59" i="5"/>
  <c r="J58" i="5"/>
  <c r="F58" i="5"/>
  <c r="F56" i="5"/>
  <c r="E54" i="5"/>
  <c r="J20" i="5"/>
  <c r="E20" i="5"/>
  <c r="F90" i="5"/>
  <c r="J19" i="5"/>
  <c r="J14" i="5"/>
  <c r="J56" i="5"/>
  <c r="E7" i="5"/>
  <c r="E81" i="5" s="1"/>
  <c r="J39" i="4"/>
  <c r="J38" i="4"/>
  <c r="AY59" i="1"/>
  <c r="J37" i="4"/>
  <c r="AX59" i="1" s="1"/>
  <c r="BI243" i="4"/>
  <c r="BH243" i="4"/>
  <c r="BG243" i="4"/>
  <c r="BF243" i="4"/>
  <c r="T243" i="4"/>
  <c r="T242" i="4"/>
  <c r="R243" i="4"/>
  <c r="R242" i="4" s="1"/>
  <c r="P243" i="4"/>
  <c r="P242" i="4"/>
  <c r="BI237" i="4"/>
  <c r="BH237" i="4"/>
  <c r="BG237" i="4"/>
  <c r="BF237" i="4"/>
  <c r="T237" i="4"/>
  <c r="R237" i="4"/>
  <c r="P237" i="4"/>
  <c r="BI232" i="4"/>
  <c r="BH232" i="4"/>
  <c r="BG232" i="4"/>
  <c r="BF232" i="4"/>
  <c r="T232" i="4"/>
  <c r="R232" i="4"/>
  <c r="P232" i="4"/>
  <c r="BI227" i="4"/>
  <c r="BH227" i="4"/>
  <c r="BG227" i="4"/>
  <c r="BF227" i="4"/>
  <c r="T227" i="4"/>
  <c r="R227" i="4"/>
  <c r="P227" i="4"/>
  <c r="BI221" i="4"/>
  <c r="BH221" i="4"/>
  <c r="BG221" i="4"/>
  <c r="BF221" i="4"/>
  <c r="T221" i="4"/>
  <c r="T220" i="4"/>
  <c r="R221" i="4"/>
  <c r="R220" i="4" s="1"/>
  <c r="P221" i="4"/>
  <c r="P220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R213" i="4"/>
  <c r="P213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197" i="4"/>
  <c r="BH197" i="4"/>
  <c r="BG197" i="4"/>
  <c r="BF197" i="4"/>
  <c r="T197" i="4"/>
  <c r="R197" i="4"/>
  <c r="P197" i="4"/>
  <c r="BI191" i="4"/>
  <c r="BH191" i="4"/>
  <c r="BG191" i="4"/>
  <c r="BF191" i="4"/>
  <c r="T191" i="4"/>
  <c r="R191" i="4"/>
  <c r="P191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T174" i="4" s="1"/>
  <c r="R175" i="4"/>
  <c r="R174" i="4"/>
  <c r="P175" i="4"/>
  <c r="P174" i="4" s="1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59" i="4"/>
  <c r="BH159" i="4"/>
  <c r="BG159" i="4"/>
  <c r="BF159" i="4"/>
  <c r="T159" i="4"/>
  <c r="R159" i="4"/>
  <c r="P159" i="4"/>
  <c r="BI147" i="4"/>
  <c r="BH147" i="4"/>
  <c r="BG147" i="4"/>
  <c r="BF147" i="4"/>
  <c r="T147" i="4"/>
  <c r="R147" i="4"/>
  <c r="P14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97" i="4"/>
  <c r="BH97" i="4"/>
  <c r="BG97" i="4"/>
  <c r="BF97" i="4"/>
  <c r="T97" i="4"/>
  <c r="R97" i="4"/>
  <c r="P97" i="4"/>
  <c r="J91" i="4"/>
  <c r="J90" i="4"/>
  <c r="F90" i="4"/>
  <c r="F88" i="4"/>
  <c r="E86" i="4"/>
  <c r="J59" i="4"/>
  <c r="J58" i="4"/>
  <c r="F58" i="4"/>
  <c r="F56" i="4"/>
  <c r="E54" i="4"/>
  <c r="J20" i="4"/>
  <c r="E20" i="4"/>
  <c r="F91" i="4" s="1"/>
  <c r="J19" i="4"/>
  <c r="J14" i="4"/>
  <c r="J88" i="4"/>
  <c r="E7" i="4"/>
  <c r="E82" i="4" s="1"/>
  <c r="J39" i="3"/>
  <c r="J38" i="3"/>
  <c r="AY58" i="1" s="1"/>
  <c r="J37" i="3"/>
  <c r="AX58" i="1"/>
  <c r="BI424" i="3"/>
  <c r="BH424" i="3"/>
  <c r="BG424" i="3"/>
  <c r="BF424" i="3"/>
  <c r="T424" i="3"/>
  <c r="T423" i="3" s="1"/>
  <c r="R424" i="3"/>
  <c r="R423" i="3"/>
  <c r="P424" i="3"/>
  <c r="P423" i="3" s="1"/>
  <c r="BI418" i="3"/>
  <c r="BH418" i="3"/>
  <c r="BG418" i="3"/>
  <c r="BF418" i="3"/>
  <c r="T418" i="3"/>
  <c r="R418" i="3"/>
  <c r="P418" i="3"/>
  <c r="BI413" i="3"/>
  <c r="BH413" i="3"/>
  <c r="BG413" i="3"/>
  <c r="BF413" i="3"/>
  <c r="T413" i="3"/>
  <c r="R413" i="3"/>
  <c r="P413" i="3"/>
  <c r="BI408" i="3"/>
  <c r="BH408" i="3"/>
  <c r="BG408" i="3"/>
  <c r="BF408" i="3"/>
  <c r="T408" i="3"/>
  <c r="R408" i="3"/>
  <c r="P408" i="3"/>
  <c r="BI403" i="3"/>
  <c r="BH403" i="3"/>
  <c r="BG403" i="3"/>
  <c r="BF403" i="3"/>
  <c r="T403" i="3"/>
  <c r="R403" i="3"/>
  <c r="P403" i="3"/>
  <c r="BI397" i="3"/>
  <c r="BH397" i="3"/>
  <c r="BG397" i="3"/>
  <c r="BF397" i="3"/>
  <c r="T397" i="3"/>
  <c r="R397" i="3"/>
  <c r="P397" i="3"/>
  <c r="BI391" i="3"/>
  <c r="BH391" i="3"/>
  <c r="BG391" i="3"/>
  <c r="BF391" i="3"/>
  <c r="T391" i="3"/>
  <c r="R391" i="3"/>
  <c r="P391" i="3"/>
  <c r="BI385" i="3"/>
  <c r="BH385" i="3"/>
  <c r="BG385" i="3"/>
  <c r="BF385" i="3"/>
  <c r="T385" i="3"/>
  <c r="R385" i="3"/>
  <c r="P385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1" i="3"/>
  <c r="BH341" i="3"/>
  <c r="BG341" i="3"/>
  <c r="BF341" i="3"/>
  <c r="T341" i="3"/>
  <c r="R341" i="3"/>
  <c r="P341" i="3"/>
  <c r="BI335" i="3"/>
  <c r="BH335" i="3"/>
  <c r="BG335" i="3"/>
  <c r="BF335" i="3"/>
  <c r="T335" i="3"/>
  <c r="R335" i="3"/>
  <c r="P335" i="3"/>
  <c r="BI330" i="3"/>
  <c r="BH330" i="3"/>
  <c r="BG330" i="3"/>
  <c r="BF330" i="3"/>
  <c r="T330" i="3"/>
  <c r="R330" i="3"/>
  <c r="P330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5" i="3"/>
  <c r="BH305" i="3"/>
  <c r="BG305" i="3"/>
  <c r="BF305" i="3"/>
  <c r="T305" i="3"/>
  <c r="R305" i="3"/>
  <c r="P305" i="3"/>
  <c r="BI300" i="3"/>
  <c r="BH300" i="3"/>
  <c r="BG300" i="3"/>
  <c r="BF300" i="3"/>
  <c r="T300" i="3"/>
  <c r="R300" i="3"/>
  <c r="P300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6" i="3"/>
  <c r="BH166" i="3"/>
  <c r="BG166" i="3"/>
  <c r="BF166" i="3"/>
  <c r="T166" i="3"/>
  <c r="T165" i="3" s="1"/>
  <c r="R166" i="3"/>
  <c r="R165" i="3" s="1"/>
  <c r="P166" i="3"/>
  <c r="P165" i="3" s="1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3" i="3"/>
  <c r="BH133" i="3"/>
  <c r="BG133" i="3"/>
  <c r="BF133" i="3"/>
  <c r="T133" i="3"/>
  <c r="R133" i="3"/>
  <c r="P133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98" i="3"/>
  <c r="BH98" i="3"/>
  <c r="BG98" i="3"/>
  <c r="BF98" i="3"/>
  <c r="T98" i="3"/>
  <c r="R98" i="3"/>
  <c r="P98" i="3"/>
  <c r="J92" i="3"/>
  <c r="J91" i="3"/>
  <c r="F91" i="3"/>
  <c r="F89" i="3"/>
  <c r="E87" i="3"/>
  <c r="J59" i="3"/>
  <c r="J58" i="3"/>
  <c r="F58" i="3"/>
  <c r="F56" i="3"/>
  <c r="E54" i="3"/>
  <c r="J20" i="3"/>
  <c r="E20" i="3"/>
  <c r="F59" i="3"/>
  <c r="J19" i="3"/>
  <c r="J14" i="3"/>
  <c r="J56" i="3" s="1"/>
  <c r="E7" i="3"/>
  <c r="E83" i="3" s="1"/>
  <c r="J39" i="2"/>
  <c r="J38" i="2"/>
  <c r="AY56" i="1"/>
  <c r="J37" i="2"/>
  <c r="AX56" i="1" s="1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3" i="2"/>
  <c r="BH113" i="2"/>
  <c r="BG113" i="2"/>
  <c r="BF113" i="2"/>
  <c r="T113" i="2"/>
  <c r="R113" i="2"/>
  <c r="P113" i="2"/>
  <c r="BI107" i="2"/>
  <c r="BH107" i="2"/>
  <c r="BG107" i="2"/>
  <c r="BF107" i="2"/>
  <c r="T107" i="2"/>
  <c r="R107" i="2"/>
  <c r="P107" i="2"/>
  <c r="BI101" i="2"/>
  <c r="BH101" i="2"/>
  <c r="BG101" i="2"/>
  <c r="BF101" i="2"/>
  <c r="T101" i="2"/>
  <c r="R101" i="2"/>
  <c r="P101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J87" i="2"/>
  <c r="J86" i="2"/>
  <c r="F86" i="2"/>
  <c r="F84" i="2"/>
  <c r="E82" i="2"/>
  <c r="J59" i="2"/>
  <c r="J58" i="2"/>
  <c r="F58" i="2"/>
  <c r="F56" i="2"/>
  <c r="E54" i="2"/>
  <c r="J20" i="2"/>
  <c r="E20" i="2"/>
  <c r="F59" i="2"/>
  <c r="J19" i="2"/>
  <c r="J14" i="2"/>
  <c r="J56" i="2" s="1"/>
  <c r="E7" i="2"/>
  <c r="E78" i="2" s="1"/>
  <c r="L50" i="1"/>
  <c r="AM50" i="1"/>
  <c r="AM49" i="1"/>
  <c r="L49" i="1"/>
  <c r="AM47" i="1"/>
  <c r="L47" i="1"/>
  <c r="L45" i="1"/>
  <c r="L44" i="1"/>
  <c r="BK211" i="2"/>
  <c r="BK151" i="2"/>
  <c r="J174" i="2"/>
  <c r="J243" i="2"/>
  <c r="J151" i="2"/>
  <c r="AS63" i="1"/>
  <c r="J228" i="2"/>
  <c r="J107" i="2"/>
  <c r="BK374" i="3"/>
  <c r="BK227" i="3"/>
  <c r="BK341" i="3"/>
  <c r="BK222" i="3"/>
  <c r="J385" i="3"/>
  <c r="J293" i="3"/>
  <c r="BK178" i="3"/>
  <c r="J413" i="3"/>
  <c r="BK227" i="4"/>
  <c r="BK232" i="4"/>
  <c r="BK159" i="4"/>
  <c r="BK181" i="4"/>
  <c r="J224" i="5"/>
  <c r="J202" i="5"/>
  <c r="BK135" i="5"/>
  <c r="BK91" i="6"/>
  <c r="BK97" i="6"/>
  <c r="F39" i="7"/>
  <c r="BD62" i="1"/>
  <c r="BK254" i="8"/>
  <c r="BK228" i="8"/>
  <c r="BK146" i="8"/>
  <c r="BK103" i="8"/>
  <c r="J294" i="8"/>
  <c r="J256" i="8"/>
  <c r="J222" i="8"/>
  <c r="J174" i="8"/>
  <c r="J132" i="8"/>
  <c r="J299" i="8"/>
  <c r="BK267" i="8"/>
  <c r="BK240" i="8"/>
  <c r="BK197" i="8"/>
  <c r="BK147" i="8"/>
  <c r="BK135" i="8"/>
  <c r="J292" i="8"/>
  <c r="BK257" i="8"/>
  <c r="BK239" i="8"/>
  <c r="J200" i="8"/>
  <c r="BK148" i="8"/>
  <c r="J97" i="8"/>
  <c r="BK113" i="9"/>
  <c r="BK101" i="10"/>
  <c r="BK148" i="11"/>
  <c r="BK105" i="11"/>
  <c r="AS57" i="1"/>
  <c r="J310" i="3"/>
  <c r="BK133" i="3"/>
  <c r="J341" i="3"/>
  <c r="BK237" i="3"/>
  <c r="J113" i="3"/>
  <c r="BK293" i="3"/>
  <c r="BK173" i="3"/>
  <c r="BK237" i="4"/>
  <c r="J237" i="4"/>
  <c r="BK134" i="4"/>
  <c r="BK170" i="4"/>
  <c r="BK165" i="5"/>
  <c r="J219" i="5"/>
  <c r="BK224" i="5"/>
  <c r="J117" i="5"/>
  <c r="J160" i="5"/>
  <c r="J110" i="5"/>
  <c r="BK111" i="6"/>
  <c r="BK120" i="6"/>
  <c r="J301" i="8"/>
  <c r="J278" i="8"/>
  <c r="BK251" i="8"/>
  <c r="J225" i="8"/>
  <c r="J166" i="8"/>
  <c r="J113" i="8"/>
  <c r="BK297" i="8"/>
  <c r="J266" i="8"/>
  <c r="J239" i="8"/>
  <c r="BK185" i="8"/>
  <c r="J148" i="8"/>
  <c r="BK110" i="8"/>
  <c r="BK282" i="8"/>
  <c r="J251" i="8"/>
  <c r="J213" i="8"/>
  <c r="BK174" i="8"/>
  <c r="J154" i="8"/>
  <c r="BK145" i="8"/>
  <c r="J106" i="8"/>
  <c r="BK249" i="8"/>
  <c r="J223" i="8"/>
  <c r="BK187" i="8"/>
  <c r="J131" i="8"/>
  <c r="J92" i="8"/>
  <c r="BK102" i="9"/>
  <c r="J114" i="10"/>
  <c r="BK99" i="11"/>
  <c r="BK115" i="11"/>
  <c r="J181" i="2"/>
  <c r="J133" i="2"/>
  <c r="J120" i="2"/>
  <c r="BK162" i="2"/>
  <c r="BK133" i="2"/>
  <c r="J238" i="2"/>
  <c r="J223" i="2"/>
  <c r="J403" i="3"/>
  <c r="J237" i="3"/>
  <c r="BK125" i="3"/>
  <c r="J288" i="3"/>
  <c r="BK98" i="3"/>
  <c r="BK335" i="3"/>
  <c r="J222" i="3"/>
  <c r="J98" i="3"/>
  <c r="BK266" i="3"/>
  <c r="BK159" i="3"/>
  <c r="BK129" i="4"/>
  <c r="J221" i="4"/>
  <c r="J243" i="4"/>
  <c r="BK229" i="5"/>
  <c r="BK117" i="5"/>
  <c r="J153" i="5"/>
  <c r="BK141" i="5"/>
  <c r="J101" i="6"/>
  <c r="J115" i="6"/>
  <c r="BK290" i="8"/>
  <c r="J272" i="8"/>
  <c r="BK227" i="8"/>
  <c r="BK158" i="8"/>
  <c r="BK100" i="8"/>
  <c r="J291" i="8"/>
  <c r="J267" i="8"/>
  <c r="BK243" i="8"/>
  <c r="BK186" i="8"/>
  <c r="J163" i="8"/>
  <c r="BK141" i="8"/>
  <c r="J297" i="8"/>
  <c r="BK285" i="8"/>
  <c r="BK266" i="8"/>
  <c r="BK258" i="8"/>
  <c r="J224" i="8"/>
  <c r="BK183" i="8"/>
  <c r="J173" i="8"/>
  <c r="BK152" i="8"/>
  <c r="J141" i="8"/>
  <c r="J103" i="8"/>
  <c r="J290" i="8"/>
  <c r="BK256" i="8"/>
  <c r="J242" i="8"/>
  <c r="J227" i="8"/>
  <c r="J197" i="8"/>
  <c r="J147" i="8"/>
  <c r="J99" i="8"/>
  <c r="J134" i="9"/>
  <c r="BK114" i="10"/>
  <c r="J93" i="11"/>
  <c r="J110" i="11"/>
  <c r="BK174" i="2"/>
  <c r="BK120" i="2"/>
  <c r="J126" i="2"/>
  <c r="AS68" i="1"/>
  <c r="BK181" i="2"/>
  <c r="BK101" i="2"/>
  <c r="J201" i="2"/>
  <c r="BK413" i="3"/>
  <c r="BK320" i="3"/>
  <c r="BK141" i="3"/>
  <c r="J300" i="3"/>
  <c r="J184" i="3"/>
  <c r="J320" i="3"/>
  <c r="J253" i="3"/>
  <c r="J125" i="3"/>
  <c r="BK354" i="3"/>
  <c r="BK257" i="3"/>
  <c r="J178" i="3"/>
  <c r="J159" i="4"/>
  <c r="J207" i="4"/>
  <c r="BK112" i="4"/>
  <c r="J147" i="4"/>
  <c r="J146" i="5"/>
  <c r="BK191" i="5"/>
  <c r="J191" i="5"/>
  <c r="J120" i="6"/>
  <c r="J97" i="6"/>
  <c r="BK293" i="8"/>
  <c r="J285" i="8"/>
  <c r="J268" i="8"/>
  <c r="BK237" i="8"/>
  <c r="J125" i="8"/>
  <c r="BK96" i="8"/>
  <c r="J289" i="8"/>
  <c r="BK268" i="8"/>
  <c r="J246" i="8"/>
  <c r="BK213" i="8"/>
  <c r="J145" i="8"/>
  <c r="J122" i="8"/>
  <c r="J293" i="8"/>
  <c r="J263" i="8"/>
  <c r="BK225" i="8"/>
  <c r="J184" i="8"/>
  <c r="J143" i="8"/>
  <c r="J109" i="8"/>
  <c r="J269" i="8"/>
  <c r="BK248" i="8"/>
  <c r="BK226" i="8"/>
  <c r="J185" i="8"/>
  <c r="J100" i="8"/>
  <c r="J124" i="9"/>
  <c r="BK90" i="9"/>
  <c r="J148" i="11"/>
  <c r="BK143" i="11"/>
  <c r="BK223" i="2"/>
  <c r="BK209" i="3"/>
  <c r="J166" i="3"/>
  <c r="J227" i="3"/>
  <c r="J424" i="3"/>
  <c r="BK315" i="3"/>
  <c r="BK217" i="3"/>
  <c r="BK418" i="3"/>
  <c r="J271" i="3"/>
  <c r="BK193" i="3"/>
  <c r="BK166" i="4"/>
  <c r="J197" i="4"/>
  <c r="BK197" i="4"/>
  <c r="J218" i="4"/>
  <c r="BK97" i="4"/>
  <c r="J165" i="5"/>
  <c r="BK202" i="5"/>
  <c r="BK185" i="5"/>
  <c r="J169" i="5"/>
  <c r="BK122" i="5"/>
  <c r="BK96" i="5"/>
  <c r="J130" i="6"/>
  <c r="BK90" i="7"/>
  <c r="J287" i="8"/>
  <c r="J265" i="8"/>
  <c r="J231" i="8"/>
  <c r="BK193" i="8"/>
  <c r="J152" i="8"/>
  <c r="BK276" i="8"/>
  <c r="J259" i="8"/>
  <c r="J226" i="8"/>
  <c r="J177" i="8"/>
  <c r="J142" i="8"/>
  <c r="BK91" i="8"/>
  <c r="BK264" i="8"/>
  <c r="J257" i="8"/>
  <c r="BK200" i="8"/>
  <c r="BK142" i="8"/>
  <c r="J110" i="8"/>
  <c r="BK273" i="8"/>
  <c r="J255" i="8"/>
  <c r="J228" i="8"/>
  <c r="BK203" i="8"/>
  <c r="J164" i="8"/>
  <c r="J98" i="8"/>
  <c r="J96" i="9"/>
  <c r="BK119" i="9"/>
  <c r="J91" i="10"/>
  <c r="BK93" i="11"/>
  <c r="J211" i="2"/>
  <c r="J206" i="2"/>
  <c r="BK146" i="2"/>
  <c r="J216" i="2"/>
  <c r="J146" i="2"/>
  <c r="BK233" i="2"/>
  <c r="J188" i="2"/>
  <c r="BK391" i="3"/>
  <c r="J204" i="3"/>
  <c r="J366" i="3"/>
  <c r="J233" i="3"/>
  <c r="J408" i="3"/>
  <c r="J281" i="3"/>
  <c r="BK166" i="3"/>
  <c r="BK366" i="3"/>
  <c r="BK247" i="3"/>
  <c r="J133" i="3"/>
  <c r="J232" i="4"/>
  <c r="BK147" i="4"/>
  <c r="J117" i="4"/>
  <c r="J129" i="4"/>
  <c r="BK213" i="5"/>
  <c r="J235" i="5"/>
  <c r="J122" i="5"/>
  <c r="BK105" i="6"/>
  <c r="J90" i="7"/>
  <c r="BK289" i="8"/>
  <c r="J260" i="8"/>
  <c r="BK245" i="8"/>
  <c r="J203" i="8"/>
  <c r="BK149" i="8"/>
  <c r="BK90" i="8"/>
  <c r="J286" i="8"/>
  <c r="BK260" i="8"/>
  <c r="BK217" i="8"/>
  <c r="J178" i="8"/>
  <c r="BK154" i="8"/>
  <c r="J128" i="8"/>
  <c r="J90" i="8"/>
  <c r="BK292" i="8"/>
  <c r="BK262" i="8"/>
  <c r="J238" i="8"/>
  <c r="J206" i="8"/>
  <c r="BK177" i="8"/>
  <c r="BK165" i="8"/>
  <c r="J146" i="8"/>
  <c r="BK132" i="8"/>
  <c r="BK95" i="8"/>
  <c r="BK265" i="8"/>
  <c r="J245" i="8"/>
  <c r="BK209" i="8"/>
  <c r="J165" i="8"/>
  <c r="J116" i="8"/>
  <c r="BK134" i="9"/>
  <c r="J102" i="9"/>
  <c r="BK107" i="10"/>
  <c r="BK127" i="11"/>
  <c r="BK137" i="11"/>
  <c r="BK188" i="2"/>
  <c r="BK206" i="2"/>
  <c r="J93" i="2"/>
  <c r="BK193" i="2"/>
  <c r="BK140" i="2"/>
  <c r="BK238" i="2"/>
  <c r="J193" i="2"/>
  <c r="BK397" i="3"/>
  <c r="BK271" i="3"/>
  <c r="BK424" i="3"/>
  <c r="J247" i="3"/>
  <c r="J418" i="3"/>
  <c r="J266" i="3"/>
  <c r="J153" i="3"/>
  <c r="BK385" i="3"/>
  <c r="BK276" i="3"/>
  <c r="J199" i="3"/>
  <c r="J120" i="3"/>
  <c r="BK243" i="4"/>
  <c r="BK191" i="4"/>
  <c r="J213" i="4"/>
  <c r="BK169" i="5"/>
  <c r="BK110" i="5"/>
  <c r="J213" i="5"/>
  <c r="BK235" i="5"/>
  <c r="J111" i="6"/>
  <c r="F36" i="7"/>
  <c r="BA62" i="1"/>
  <c r="BK250" i="8"/>
  <c r="J209" i="8"/>
  <c r="J186" i="8"/>
  <c r="BK153" i="8"/>
  <c r="BK299" i="8"/>
  <c r="BK275" i="8"/>
  <c r="BK252" i="8"/>
  <c r="BK190" i="8"/>
  <c r="BK164" i="8"/>
  <c r="BK138" i="8"/>
  <c r="BK286" i="8"/>
  <c r="BK259" i="8"/>
  <c r="BK220" i="8"/>
  <c r="BK178" i="8"/>
  <c r="BK163" i="8"/>
  <c r="J153" i="8"/>
  <c r="BK97" i="8"/>
  <c r="J261" i="8"/>
  <c r="J243" i="8"/>
  <c r="BK214" i="8"/>
  <c r="BK166" i="8"/>
  <c r="BK119" i="8"/>
  <c r="BK129" i="9"/>
  <c r="BK91" i="10"/>
  <c r="J105" i="11"/>
  <c r="BK121" i="11"/>
  <c r="J168" i="2"/>
  <c r="J350" i="3"/>
  <c r="BK262" i="3"/>
  <c r="BK330" i="3"/>
  <c r="J193" i="3"/>
  <c r="J391" i="3"/>
  <c r="J257" i="3"/>
  <c r="J147" i="3"/>
  <c r="J330" i="3"/>
  <c r="BK253" i="3"/>
  <c r="BK153" i="3"/>
  <c r="BK218" i="4"/>
  <c r="BK213" i="4"/>
  <c r="J97" i="4"/>
  <c r="BK117" i="4"/>
  <c r="J141" i="5"/>
  <c r="BK146" i="5"/>
  <c r="BK153" i="5"/>
  <c r="BK175" i="5"/>
  <c r="J135" i="5"/>
  <c r="BK136" i="6"/>
  <c r="J91" i="6"/>
  <c r="F38" i="7"/>
  <c r="BC62" i="1"/>
  <c r="J247" i="8"/>
  <c r="J210" i="8"/>
  <c r="BK155" i="8"/>
  <c r="BK98" i="8"/>
  <c r="J288" i="8"/>
  <c r="J254" i="8"/>
  <c r="J214" i="8"/>
  <c r="J169" i="8"/>
  <c r="BK131" i="8"/>
  <c r="BK291" i="8"/>
  <c r="J274" i="8"/>
  <c r="BK231" i="8"/>
  <c r="J189" i="8"/>
  <c r="BK169" i="8"/>
  <c r="J149" i="8"/>
  <c r="BK92" i="8"/>
  <c r="J264" i="8"/>
  <c r="BK244" i="8"/>
  <c r="J220" i="8"/>
  <c r="BK172" i="8"/>
  <c r="BK106" i="8"/>
  <c r="J119" i="9"/>
  <c r="BK96" i="9"/>
  <c r="J137" i="11"/>
  <c r="J127" i="11"/>
  <c r="BK201" i="2"/>
  <c r="J156" i="2"/>
  <c r="AS55" i="1"/>
  <c r="AS65" i="1"/>
  <c r="BK243" i="2"/>
  <c r="BK113" i="2"/>
  <c r="BK362" i="3"/>
  <c r="BK300" i="3"/>
  <c r="J335" i="3"/>
  <c r="BK204" i="3"/>
  <c r="J397" i="3"/>
  <c r="J262" i="3"/>
  <c r="BK184" i="3"/>
  <c r="BK408" i="3"/>
  <c r="BK288" i="3"/>
  <c r="J209" i="3"/>
  <c r="BK113" i="3"/>
  <c r="BK207" i="4"/>
  <c r="J203" i="4"/>
  <c r="BK221" i="4"/>
  <c r="J186" i="4"/>
  <c r="BK160" i="5"/>
  <c r="BK206" i="5"/>
  <c r="BK219" i="5"/>
  <c r="BK125" i="6"/>
  <c r="J249" i="8"/>
  <c r="J234" i="8"/>
  <c r="BK188" i="8"/>
  <c r="J138" i="8"/>
  <c r="BK300" i="8"/>
  <c r="J277" i="8"/>
  <c r="BK255" i="8"/>
  <c r="J237" i="8"/>
  <c r="J144" i="8"/>
  <c r="BK99" i="8"/>
  <c r="J275" i="8"/>
  <c r="J244" i="8"/>
  <c r="J217" i="8"/>
  <c r="J193" i="8"/>
  <c r="J155" i="8"/>
  <c r="BK144" i="8"/>
  <c r="BK113" i="8"/>
  <c r="BK277" i="8"/>
  <c r="J262" i="8"/>
  <c r="BK234" i="8"/>
  <c r="BK222" i="8"/>
  <c r="J188" i="8"/>
  <c r="BK125" i="8"/>
  <c r="J113" i="9"/>
  <c r="J107" i="9"/>
  <c r="BK97" i="10"/>
  <c r="BK110" i="11"/>
  <c r="J162" i="2"/>
  <c r="BK93" i="2"/>
  <c r="BK107" i="2"/>
  <c r="BK216" i="2"/>
  <c r="BK126" i="2"/>
  <c r="J233" i="2"/>
  <c r="J140" i="2"/>
  <c r="J354" i="3"/>
  <c r="BK199" i="3"/>
  <c r="BK325" i="3"/>
  <c r="BK120" i="3"/>
  <c r="BK350" i="3"/>
  <c r="BK233" i="3"/>
  <c r="J108" i="3"/>
  <c r="J305" i="3"/>
  <c r="BK243" i="3"/>
  <c r="BK147" i="3"/>
  <c r="J134" i="4"/>
  <c r="BK186" i="4"/>
  <c r="J227" i="4"/>
  <c r="J112" i="4"/>
  <c r="J96" i="5"/>
  <c r="J229" i="5"/>
  <c r="BK198" i="5"/>
  <c r="BK115" i="6"/>
  <c r="J136" i="6"/>
  <c r="BK288" i="8"/>
  <c r="BK274" i="8"/>
  <c r="BK246" i="8"/>
  <c r="BK224" i="8"/>
  <c r="BK189" i="8"/>
  <c r="BK159" i="8"/>
  <c r="BK301" i="8"/>
  <c r="BK281" i="8"/>
  <c r="BK263" i="8"/>
  <c r="BK238" i="8"/>
  <c r="BK184" i="8"/>
  <c r="J158" i="8"/>
  <c r="J95" i="8"/>
  <c r="J281" i="8"/>
  <c r="BK253" i="8"/>
  <c r="BK210" i="8"/>
  <c r="J172" i="8"/>
  <c r="J159" i="8"/>
  <c r="BK116" i="8"/>
  <c r="J282" i="8"/>
  <c r="J253" i="8"/>
  <c r="J221" i="8"/>
  <c r="J190" i="8"/>
  <c r="BK128" i="8"/>
  <c r="J91" i="8"/>
  <c r="J90" i="9"/>
  <c r="J107" i="10"/>
  <c r="J115" i="11"/>
  <c r="BK132" i="11"/>
  <c r="BK370" i="3"/>
  <c r="BK305" i="3"/>
  <c r="J362" i="3"/>
  <c r="BK281" i="3"/>
  <c r="BK403" i="3"/>
  <c r="J276" i="3"/>
  <c r="J173" i="3"/>
  <c r="J370" i="3"/>
  <c r="J217" i="3"/>
  <c r="BK108" i="3"/>
  <c r="J175" i="4"/>
  <c r="J166" i="4"/>
  <c r="J191" i="4"/>
  <c r="J206" i="5"/>
  <c r="J198" i="5"/>
  <c r="BK105" i="5"/>
  <c r="J129" i="5"/>
  <c r="J180" i="5"/>
  <c r="BK129" i="5"/>
  <c r="J105" i="5"/>
  <c r="J125" i="6"/>
  <c r="J105" i="6"/>
  <c r="BK294" i="8"/>
  <c r="J273" i="8"/>
  <c r="BK242" i="8"/>
  <c r="J187" i="8"/>
  <c r="BK143" i="8"/>
  <c r="BK278" i="8"/>
  <c r="BK269" i="8"/>
  <c r="BK247" i="8"/>
  <c r="J196" i="8"/>
  <c r="J160" i="8"/>
  <c r="J135" i="8"/>
  <c r="BK298" i="8"/>
  <c r="BK261" i="8"/>
  <c r="BK223" i="8"/>
  <c r="J180" i="8"/>
  <c r="BK160" i="8"/>
  <c r="J119" i="8"/>
  <c r="BK287" i="8"/>
  <c r="J258" i="8"/>
  <c r="J240" i="8"/>
  <c r="BK196" i="8"/>
  <c r="BK122" i="8"/>
  <c r="J129" i="9"/>
  <c r="BK107" i="9"/>
  <c r="J97" i="10"/>
  <c r="J143" i="11"/>
  <c r="J99" i="11"/>
  <c r="BK168" i="2"/>
  <c r="J113" i="2"/>
  <c r="J101" i="2"/>
  <c r="BK156" i="2"/>
  <c r="J95" i="2"/>
  <c r="BK228" i="2"/>
  <c r="BK95" i="2"/>
  <c r="J325" i="3"/>
  <c r="J188" i="3"/>
  <c r="J315" i="3"/>
  <c r="J159" i="3"/>
  <c r="J374" i="3"/>
  <c r="J243" i="3"/>
  <c r="J141" i="3"/>
  <c r="BK310" i="3"/>
  <c r="BK188" i="3"/>
  <c r="J170" i="4"/>
  <c r="J181" i="4"/>
  <c r="BK175" i="4"/>
  <c r="BK203" i="4"/>
  <c r="J175" i="5"/>
  <c r="J185" i="5"/>
  <c r="BK180" i="5"/>
  <c r="BK130" i="6"/>
  <c r="BK101" i="6"/>
  <c r="J300" i="8"/>
  <c r="J276" i="8"/>
  <c r="J252" i="8"/>
  <c r="BK221" i="8"/>
  <c r="J183" i="8"/>
  <c r="BK109" i="8"/>
  <c r="J298" i="8"/>
  <c r="BK272" i="8"/>
  <c r="J248" i="8"/>
  <c r="BK206" i="8"/>
  <c r="BK173" i="8"/>
  <c r="J250" i="8"/>
  <c r="BK180" i="8"/>
  <c r="J96" i="8"/>
  <c r="BK124" i="9"/>
  <c r="J101" i="10"/>
  <c r="J121" i="11"/>
  <c r="J132" i="11"/>
  <c r="P226" i="4" l="1"/>
  <c r="R218" i="5"/>
  <c r="T226" i="4"/>
  <c r="P218" i="5"/>
  <c r="P142" i="11"/>
  <c r="T142" i="11"/>
  <c r="R226" i="4"/>
  <c r="T218" i="5"/>
  <c r="R142" i="11"/>
  <c r="R92" i="2"/>
  <c r="P145" i="2"/>
  <c r="T145" i="2"/>
  <c r="P180" i="2"/>
  <c r="P179" i="2"/>
  <c r="BK97" i="3"/>
  <c r="BK132" i="3"/>
  <c r="J132" i="3" s="1"/>
  <c r="J66" i="3" s="1"/>
  <c r="R172" i="3"/>
  <c r="P198" i="3"/>
  <c r="T275" i="3"/>
  <c r="BK340" i="3"/>
  <c r="J340" i="3" s="1"/>
  <c r="J71" i="3" s="1"/>
  <c r="BK402" i="3"/>
  <c r="J402" i="3"/>
  <c r="J72" i="3" s="1"/>
  <c r="T96" i="4"/>
  <c r="P146" i="4"/>
  <c r="R180" i="4"/>
  <c r="P196" i="4"/>
  <c r="T95" i="5"/>
  <c r="R128" i="5"/>
  <c r="BK145" i="5"/>
  <c r="J145" i="5" s="1"/>
  <c r="J67" i="5" s="1"/>
  <c r="R174" i="5"/>
  <c r="P190" i="5"/>
  <c r="R90" i="6"/>
  <c r="R89" i="6"/>
  <c r="R88" i="6" s="1"/>
  <c r="P89" i="8"/>
  <c r="P179" i="8"/>
  <c r="T241" i="8"/>
  <c r="T89" i="9"/>
  <c r="T88" i="9"/>
  <c r="T87" i="9" s="1"/>
  <c r="P90" i="10"/>
  <c r="P89" i="10" s="1"/>
  <c r="P88" i="10" s="1"/>
  <c r="AU67" i="1" s="1"/>
  <c r="P92" i="11"/>
  <c r="P126" i="11"/>
  <c r="P92" i="2"/>
  <c r="P91" i="2" s="1"/>
  <c r="P90" i="2" s="1"/>
  <c r="AU56" i="1" s="1"/>
  <c r="AU55" i="1" s="1"/>
  <c r="BK145" i="2"/>
  <c r="J145" i="2" s="1"/>
  <c r="J66" i="2" s="1"/>
  <c r="R145" i="2"/>
  <c r="T180" i="2"/>
  <c r="T179" i="2" s="1"/>
  <c r="P97" i="3"/>
  <c r="R132" i="3"/>
  <c r="BK172" i="3"/>
  <c r="J172" i="3" s="1"/>
  <c r="J68" i="3" s="1"/>
  <c r="T198" i="3"/>
  <c r="R275" i="3"/>
  <c r="T340" i="3"/>
  <c r="R402" i="3"/>
  <c r="BK96" i="4"/>
  <c r="J96" i="4"/>
  <c r="J65" i="4" s="1"/>
  <c r="T146" i="4"/>
  <c r="T180" i="4"/>
  <c r="T196" i="4"/>
  <c r="R95" i="5"/>
  <c r="BK128" i="5"/>
  <c r="J128" i="5" s="1"/>
  <c r="J66" i="5" s="1"/>
  <c r="T145" i="5"/>
  <c r="P174" i="5"/>
  <c r="BK190" i="5"/>
  <c r="J190" i="5"/>
  <c r="J69" i="5" s="1"/>
  <c r="P90" i="6"/>
  <c r="P89" i="6" s="1"/>
  <c r="P88" i="6" s="1"/>
  <c r="AU61" i="1" s="1"/>
  <c r="BK89" i="8"/>
  <c r="J89" i="8" s="1"/>
  <c r="J64" i="8" s="1"/>
  <c r="R179" i="8"/>
  <c r="R241" i="8"/>
  <c r="BK89" i="9"/>
  <c r="J89" i="9"/>
  <c r="J65" i="9" s="1"/>
  <c r="R90" i="10"/>
  <c r="R89" i="10" s="1"/>
  <c r="R88" i="10" s="1"/>
  <c r="R92" i="11"/>
  <c r="R126" i="11"/>
  <c r="R91" i="11" s="1"/>
  <c r="R90" i="11" s="1"/>
  <c r="BK92" i="2"/>
  <c r="J92" i="2"/>
  <c r="J65" i="2" s="1"/>
  <c r="T92" i="2"/>
  <c r="T91" i="2" s="1"/>
  <c r="T90" i="2" s="1"/>
  <c r="BK180" i="2"/>
  <c r="J180" i="2"/>
  <c r="J68" i="2" s="1"/>
  <c r="R180" i="2"/>
  <c r="R179" i="2" s="1"/>
  <c r="T97" i="3"/>
  <c r="T132" i="3"/>
  <c r="T172" i="3"/>
  <c r="R198" i="3"/>
  <c r="BK275" i="3"/>
  <c r="J275" i="3" s="1"/>
  <c r="J70" i="3" s="1"/>
  <c r="P340" i="3"/>
  <c r="T402" i="3"/>
  <c r="R96" i="4"/>
  <c r="R146" i="4"/>
  <c r="R95" i="4" s="1"/>
  <c r="R94" i="4" s="1"/>
  <c r="P180" i="4"/>
  <c r="R196" i="4"/>
  <c r="P95" i="5"/>
  <c r="P128" i="5"/>
  <c r="P145" i="5"/>
  <c r="T174" i="5"/>
  <c r="T190" i="5"/>
  <c r="T90" i="6"/>
  <c r="T89" i="6" s="1"/>
  <c r="T88" i="6" s="1"/>
  <c r="T89" i="8"/>
  <c r="BK179" i="8"/>
  <c r="J179" i="8" s="1"/>
  <c r="J65" i="8" s="1"/>
  <c r="BK241" i="8"/>
  <c r="J241" i="8"/>
  <c r="J66" i="8" s="1"/>
  <c r="R89" i="9"/>
  <c r="R88" i="9" s="1"/>
  <c r="R87" i="9" s="1"/>
  <c r="BK90" i="10"/>
  <c r="J90" i="10"/>
  <c r="J65" i="10" s="1"/>
  <c r="T92" i="11"/>
  <c r="BK126" i="11"/>
  <c r="J126" i="11"/>
  <c r="J67" i="11" s="1"/>
  <c r="R97" i="3"/>
  <c r="P132" i="3"/>
  <c r="P172" i="3"/>
  <c r="BK198" i="3"/>
  <c r="J198" i="3"/>
  <c r="J69" i="3" s="1"/>
  <c r="P275" i="3"/>
  <c r="R340" i="3"/>
  <c r="P402" i="3"/>
  <c r="P96" i="4"/>
  <c r="P95" i="4"/>
  <c r="P94" i="4" s="1"/>
  <c r="AU59" i="1" s="1"/>
  <c r="BK146" i="4"/>
  <c r="J146" i="4"/>
  <c r="J66" i="4" s="1"/>
  <c r="BK180" i="4"/>
  <c r="J180" i="4" s="1"/>
  <c r="J68" i="4" s="1"/>
  <c r="BK196" i="4"/>
  <c r="J196" i="4"/>
  <c r="J69" i="4" s="1"/>
  <c r="BK95" i="5"/>
  <c r="J95" i="5" s="1"/>
  <c r="J65" i="5" s="1"/>
  <c r="T128" i="5"/>
  <c r="R145" i="5"/>
  <c r="BK174" i="5"/>
  <c r="J174" i="5"/>
  <c r="J68" i="5" s="1"/>
  <c r="R190" i="5"/>
  <c r="BK90" i="6"/>
  <c r="J90" i="6"/>
  <c r="J65" i="6" s="1"/>
  <c r="R89" i="8"/>
  <c r="R88" i="8" s="1"/>
  <c r="T179" i="8"/>
  <c r="P241" i="8"/>
  <c r="P89" i="9"/>
  <c r="P88" i="9" s="1"/>
  <c r="P87" i="9" s="1"/>
  <c r="AU66" i="1" s="1"/>
  <c r="T90" i="10"/>
  <c r="T89" i="10" s="1"/>
  <c r="T88" i="10" s="1"/>
  <c r="BK92" i="11"/>
  <c r="J92" i="11"/>
  <c r="J65" i="11" s="1"/>
  <c r="T126" i="11"/>
  <c r="BK423" i="3"/>
  <c r="J423" i="3"/>
  <c r="J73" i="3" s="1"/>
  <c r="BK218" i="5"/>
  <c r="J218" i="5" s="1"/>
  <c r="J70" i="5" s="1"/>
  <c r="BK234" i="5"/>
  <c r="J234" i="5"/>
  <c r="J71" i="5" s="1"/>
  <c r="BK165" i="3"/>
  <c r="J165" i="3" s="1"/>
  <c r="J67" i="3" s="1"/>
  <c r="BK135" i="6"/>
  <c r="J135" i="6"/>
  <c r="J66" i="6" s="1"/>
  <c r="BK89" i="7"/>
  <c r="BK88" i="7" s="1"/>
  <c r="BK113" i="10"/>
  <c r="J113" i="10"/>
  <c r="J66" i="10" s="1"/>
  <c r="BK142" i="11"/>
  <c r="J142" i="11" s="1"/>
  <c r="J68" i="11" s="1"/>
  <c r="BK174" i="4"/>
  <c r="J174" i="4"/>
  <c r="J67" i="4" s="1"/>
  <c r="BK220" i="4"/>
  <c r="J220" i="4" s="1"/>
  <c r="J70" i="4" s="1"/>
  <c r="BK226" i="4"/>
  <c r="J226" i="4"/>
  <c r="J71" i="4" s="1"/>
  <c r="BK242" i="4"/>
  <c r="J242" i="4" s="1"/>
  <c r="J72" i="4" s="1"/>
  <c r="BK120" i="11"/>
  <c r="J120" i="11"/>
  <c r="J66" i="11" s="1"/>
  <c r="E50" i="11"/>
  <c r="J84" i="11"/>
  <c r="BE105" i="11"/>
  <c r="BE115" i="11"/>
  <c r="BE121" i="11"/>
  <c r="BE143" i="11"/>
  <c r="BE148" i="11"/>
  <c r="F87" i="11"/>
  <c r="BE93" i="11"/>
  <c r="BE99" i="11"/>
  <c r="BE127" i="11"/>
  <c r="BE110" i="11"/>
  <c r="BE132" i="11"/>
  <c r="BE137" i="11"/>
  <c r="J82" i="10"/>
  <c r="F85" i="10"/>
  <c r="BE91" i="10"/>
  <c r="BE101" i="10"/>
  <c r="BE97" i="10"/>
  <c r="E50" i="10"/>
  <c r="BE107" i="10"/>
  <c r="BE114" i="10"/>
  <c r="J56" i="9"/>
  <c r="F84" i="9"/>
  <c r="BE113" i="9"/>
  <c r="BE129" i="9"/>
  <c r="BE134" i="9"/>
  <c r="E50" i="9"/>
  <c r="BE90" i="9"/>
  <c r="BE107" i="9"/>
  <c r="BE119" i="9"/>
  <c r="BE124" i="9"/>
  <c r="BE96" i="9"/>
  <c r="BE102" i="9"/>
  <c r="J89" i="7"/>
  <c r="J65" i="7" s="1"/>
  <c r="E76" i="8"/>
  <c r="BE90" i="8"/>
  <c r="BE95" i="8"/>
  <c r="BE98" i="8"/>
  <c r="BE109" i="8"/>
  <c r="BE110" i="8"/>
  <c r="BE143" i="8"/>
  <c r="BE144" i="8"/>
  <c r="BE145" i="8"/>
  <c r="BE152" i="8"/>
  <c r="BE153" i="8"/>
  <c r="BE154" i="8"/>
  <c r="BE155" i="8"/>
  <c r="BE158" i="8"/>
  <c r="BE159" i="8"/>
  <c r="BE164" i="8"/>
  <c r="BE165" i="8"/>
  <c r="BE166" i="8"/>
  <c r="BE173" i="8"/>
  <c r="BE174" i="8"/>
  <c r="BE183" i="8"/>
  <c r="BE188" i="8"/>
  <c r="BE190" i="8"/>
  <c r="BE197" i="8"/>
  <c r="BE200" i="8"/>
  <c r="BE203" i="8"/>
  <c r="BE210" i="8"/>
  <c r="BE228" i="8"/>
  <c r="BE237" i="8"/>
  <c r="BE246" i="8"/>
  <c r="BE252" i="8"/>
  <c r="BE253" i="8"/>
  <c r="BE259" i="8"/>
  <c r="BE260" i="8"/>
  <c r="BE261" i="8"/>
  <c r="BE267" i="8"/>
  <c r="BE274" i="8"/>
  <c r="BE275" i="8"/>
  <c r="BE285" i="8"/>
  <c r="BE288" i="8"/>
  <c r="BE291" i="8"/>
  <c r="BE293" i="8"/>
  <c r="BE294" i="8"/>
  <c r="BE297" i="8"/>
  <c r="J82" i="8"/>
  <c r="F85" i="8"/>
  <c r="BE125" i="8"/>
  <c r="BE128" i="8"/>
  <c r="BE185" i="8"/>
  <c r="BE186" i="8"/>
  <c r="BE187" i="8"/>
  <c r="BE189" i="8"/>
  <c r="BE213" i="8"/>
  <c r="BE221" i="8"/>
  <c r="BE226" i="8"/>
  <c r="BE234" i="8"/>
  <c r="BE242" i="8"/>
  <c r="BE245" i="8"/>
  <c r="BE247" i="8"/>
  <c r="BE248" i="8"/>
  <c r="BE251" i="8"/>
  <c r="BE254" i="8"/>
  <c r="BE268" i="8"/>
  <c r="BE269" i="8"/>
  <c r="BE272" i="8"/>
  <c r="BE276" i="8"/>
  <c r="BE278" i="8"/>
  <c r="BE96" i="8"/>
  <c r="BE97" i="8"/>
  <c r="BE100" i="8"/>
  <c r="BE103" i="8"/>
  <c r="BE106" i="8"/>
  <c r="BE113" i="8"/>
  <c r="BE116" i="8"/>
  <c r="BE119" i="8"/>
  <c r="BE122" i="8"/>
  <c r="BE131" i="8"/>
  <c r="BE135" i="8"/>
  <c r="BE141" i="8"/>
  <c r="BE146" i="8"/>
  <c r="BE147" i="8"/>
  <c r="BE149" i="8"/>
  <c r="BE180" i="8"/>
  <c r="BE193" i="8"/>
  <c r="BE209" i="8"/>
  <c r="BE220" i="8"/>
  <c r="BE223" i="8"/>
  <c r="BE224" i="8"/>
  <c r="BE227" i="8"/>
  <c r="BE231" i="8"/>
  <c r="BE240" i="8"/>
  <c r="BE244" i="8"/>
  <c r="BE249" i="8"/>
  <c r="BE250" i="8"/>
  <c r="BE257" i="8"/>
  <c r="BE265" i="8"/>
  <c r="BE273" i="8"/>
  <c r="BE282" i="8"/>
  <c r="BE286" i="8"/>
  <c r="BE287" i="8"/>
  <c r="BE289" i="8"/>
  <c r="BE298" i="8"/>
  <c r="BE301" i="8"/>
  <c r="BE91" i="8"/>
  <c r="BE92" i="8"/>
  <c r="BE99" i="8"/>
  <c r="BE132" i="8"/>
  <c r="BE138" i="8"/>
  <c r="BE142" i="8"/>
  <c r="BE148" i="8"/>
  <c r="BE160" i="8"/>
  <c r="BE163" i="8"/>
  <c r="BE169" i="8"/>
  <c r="BE172" i="8"/>
  <c r="BE177" i="8"/>
  <c r="BE178" i="8"/>
  <c r="BE184" i="8"/>
  <c r="BE196" i="8"/>
  <c r="BE206" i="8"/>
  <c r="BE214" i="8"/>
  <c r="BE217" i="8"/>
  <c r="BE222" i="8"/>
  <c r="BE225" i="8"/>
  <c r="BE238" i="8"/>
  <c r="BE239" i="8"/>
  <c r="BE243" i="8"/>
  <c r="BE255" i="8"/>
  <c r="BE256" i="8"/>
  <c r="BE258" i="8"/>
  <c r="BE262" i="8"/>
  <c r="BE263" i="8"/>
  <c r="BE264" i="8"/>
  <c r="BE266" i="8"/>
  <c r="BE277" i="8"/>
  <c r="BE281" i="8"/>
  <c r="BE290" i="8"/>
  <c r="BE292" i="8"/>
  <c r="BE299" i="8"/>
  <c r="BE300" i="8"/>
  <c r="E75" i="7"/>
  <c r="F84" i="7"/>
  <c r="J56" i="7"/>
  <c r="BE90" i="7"/>
  <c r="E50" i="6"/>
  <c r="F59" i="6"/>
  <c r="BE97" i="6"/>
  <c r="BE125" i="6"/>
  <c r="J82" i="6"/>
  <c r="BE111" i="6"/>
  <c r="BE91" i="6"/>
  <c r="BE105" i="6"/>
  <c r="BE115" i="6"/>
  <c r="BE120" i="6"/>
  <c r="BE130" i="6"/>
  <c r="BE136" i="6"/>
  <c r="BE101" i="6"/>
  <c r="E50" i="5"/>
  <c r="F59" i="5"/>
  <c r="J87" i="5"/>
  <c r="BE135" i="5"/>
  <c r="BE141" i="5"/>
  <c r="BE198" i="5"/>
  <c r="BE213" i="5"/>
  <c r="BE229" i="5"/>
  <c r="BE105" i="5"/>
  <c r="BE110" i="5"/>
  <c r="BE160" i="5"/>
  <c r="BE165" i="5"/>
  <c r="BE169" i="5"/>
  <c r="BE175" i="5"/>
  <c r="BE185" i="5"/>
  <c r="BE117" i="5"/>
  <c r="BE122" i="5"/>
  <c r="BE180" i="5"/>
  <c r="BE219" i="5"/>
  <c r="BE235" i="5"/>
  <c r="BE96" i="5"/>
  <c r="BE129" i="5"/>
  <c r="BE146" i="5"/>
  <c r="BE153" i="5"/>
  <c r="BE191" i="5"/>
  <c r="BE202" i="5"/>
  <c r="BE206" i="5"/>
  <c r="BE224" i="5"/>
  <c r="F59" i="4"/>
  <c r="BE197" i="4"/>
  <c r="BE207" i="4"/>
  <c r="BE232" i="4"/>
  <c r="J97" i="3"/>
  <c r="J65" i="3" s="1"/>
  <c r="E50" i="4"/>
  <c r="BE117" i="4"/>
  <c r="BE134" i="4"/>
  <c r="BE170" i="4"/>
  <c r="BE175" i="4"/>
  <c r="BE186" i="4"/>
  <c r="BE227" i="4"/>
  <c r="BE97" i="4"/>
  <c r="BE112" i="4"/>
  <c r="BE129" i="4"/>
  <c r="BE159" i="4"/>
  <c r="BE166" i="4"/>
  <c r="BE191" i="4"/>
  <c r="BE203" i="4"/>
  <c r="BE213" i="4"/>
  <c r="BE218" i="4"/>
  <c r="BE221" i="4"/>
  <c r="BE237" i="4"/>
  <c r="BE243" i="4"/>
  <c r="J56" i="4"/>
  <c r="BE147" i="4"/>
  <c r="BE181" i="4"/>
  <c r="E50" i="3"/>
  <c r="F92" i="3"/>
  <c r="BE133" i="3"/>
  <c r="BE204" i="3"/>
  <c r="BE227" i="3"/>
  <c r="BE233" i="3"/>
  <c r="BE315" i="3"/>
  <c r="BE320" i="3"/>
  <c r="BE341" i="3"/>
  <c r="BE374" i="3"/>
  <c r="BE385" i="3"/>
  <c r="BE403" i="3"/>
  <c r="J89" i="3"/>
  <c r="BE120" i="3"/>
  <c r="BE125" i="3"/>
  <c r="BE166" i="3"/>
  <c r="BE193" i="3"/>
  <c r="BE199" i="3"/>
  <c r="BE209" i="3"/>
  <c r="BE222" i="3"/>
  <c r="BE243" i="3"/>
  <c r="BE300" i="3"/>
  <c r="BE325" i="3"/>
  <c r="BE354" i="3"/>
  <c r="BE362" i="3"/>
  <c r="BE366" i="3"/>
  <c r="BE397" i="3"/>
  <c r="BE408" i="3"/>
  <c r="BE413" i="3"/>
  <c r="BE418" i="3"/>
  <c r="BE424" i="3"/>
  <c r="BE108" i="3"/>
  <c r="BE147" i="3"/>
  <c r="BE153" i="3"/>
  <c r="BE159" i="3"/>
  <c r="BE178" i="3"/>
  <c r="BE184" i="3"/>
  <c r="BE188" i="3"/>
  <c r="BE253" i="3"/>
  <c r="BE257" i="3"/>
  <c r="BE262" i="3"/>
  <c r="BE266" i="3"/>
  <c r="BE271" i="3"/>
  <c r="BE288" i="3"/>
  <c r="BE293" i="3"/>
  <c r="BE305" i="3"/>
  <c r="BE350" i="3"/>
  <c r="BE370" i="3"/>
  <c r="BE98" i="3"/>
  <c r="BE113" i="3"/>
  <c r="BE141" i="3"/>
  <c r="BE173" i="3"/>
  <c r="BE217" i="3"/>
  <c r="BE237" i="3"/>
  <c r="BE247" i="3"/>
  <c r="BE276" i="3"/>
  <c r="BE281" i="3"/>
  <c r="BE310" i="3"/>
  <c r="BE330" i="3"/>
  <c r="BE335" i="3"/>
  <c r="BE391" i="3"/>
  <c r="J84" i="2"/>
  <c r="F87" i="2"/>
  <c r="BE126" i="2"/>
  <c r="BE146" i="2"/>
  <c r="BE174" i="2"/>
  <c r="BE216" i="2"/>
  <c r="BE223" i="2"/>
  <c r="BE228" i="2"/>
  <c r="BE233" i="2"/>
  <c r="E50" i="2"/>
  <c r="BE107" i="2"/>
  <c r="BE113" i="2"/>
  <c r="BE120" i="2"/>
  <c r="BE162" i="2"/>
  <c r="BE168" i="2"/>
  <c r="BE181" i="2"/>
  <c r="BE201" i="2"/>
  <c r="BE211" i="2"/>
  <c r="BE93" i="2"/>
  <c r="BE151" i="2"/>
  <c r="BE156" i="2"/>
  <c r="BE188" i="2"/>
  <c r="BE206" i="2"/>
  <c r="BE238" i="2"/>
  <c r="BE95" i="2"/>
  <c r="BE101" i="2"/>
  <c r="BE133" i="2"/>
  <c r="BE140" i="2"/>
  <c r="BE193" i="2"/>
  <c r="BE243" i="2"/>
  <c r="AS54" i="1"/>
  <c r="J36" i="5"/>
  <c r="AW60" i="1" s="1"/>
  <c r="J36" i="7"/>
  <c r="AW62" i="1" s="1"/>
  <c r="J36" i="8"/>
  <c r="AW64" i="1" s="1"/>
  <c r="F39" i="6"/>
  <c r="BD61" i="1" s="1"/>
  <c r="F39" i="8"/>
  <c r="BD64" i="1" s="1"/>
  <c r="BD63" i="1" s="1"/>
  <c r="F38" i="6"/>
  <c r="BC61" i="1"/>
  <c r="F38" i="8"/>
  <c r="BC64" i="1"/>
  <c r="BC63" i="1" s="1"/>
  <c r="AY63" i="1" s="1"/>
  <c r="F36" i="8"/>
  <c r="BA64" i="1" s="1"/>
  <c r="BA63" i="1" s="1"/>
  <c r="AW63" i="1" s="1"/>
  <c r="F39" i="9"/>
  <c r="BD66" i="1" s="1"/>
  <c r="F39" i="4"/>
  <c r="BD59" i="1" s="1"/>
  <c r="F37" i="6"/>
  <c r="BB61" i="1" s="1"/>
  <c r="F37" i="9"/>
  <c r="BB66" i="1" s="1"/>
  <c r="F38" i="10"/>
  <c r="BC67" i="1" s="1"/>
  <c r="F39" i="3"/>
  <c r="BD58" i="1" s="1"/>
  <c r="F37" i="10"/>
  <c r="BB67" i="1" s="1"/>
  <c r="F36" i="3"/>
  <c r="BA58" i="1" s="1"/>
  <c r="F36" i="6"/>
  <c r="BA61" i="1" s="1"/>
  <c r="F37" i="8"/>
  <c r="BB64" i="1" s="1"/>
  <c r="BB63" i="1" s="1"/>
  <c r="AX63" i="1" s="1"/>
  <c r="F36" i="9"/>
  <c r="BA66" i="1" s="1"/>
  <c r="F38" i="11"/>
  <c r="BC69" i="1" s="1"/>
  <c r="BC68" i="1" s="1"/>
  <c r="AY68" i="1" s="1"/>
  <c r="F38" i="2"/>
  <c r="BC56" i="1" s="1"/>
  <c r="BC55" i="1" s="1"/>
  <c r="J36" i="6"/>
  <c r="AW61" i="1"/>
  <c r="F38" i="9"/>
  <c r="BC66" i="1" s="1"/>
  <c r="F39" i="11"/>
  <c r="BD69" i="1" s="1"/>
  <c r="BD68" i="1" s="1"/>
  <c r="J36" i="4"/>
  <c r="AW59" i="1" s="1"/>
  <c r="F38" i="5"/>
  <c r="BC60" i="1"/>
  <c r="J36" i="11"/>
  <c r="AW69" i="1" s="1"/>
  <c r="J36" i="3"/>
  <c r="AW58" i="1"/>
  <c r="J35" i="7"/>
  <c r="AV62" i="1" s="1"/>
  <c r="F36" i="11"/>
  <c r="BA69" i="1"/>
  <c r="BA68" i="1" s="1"/>
  <c r="AW68" i="1" s="1"/>
  <c r="F36" i="2"/>
  <c r="BA56" i="1"/>
  <c r="BA55" i="1" s="1"/>
  <c r="AW55" i="1" s="1"/>
  <c r="F37" i="3"/>
  <c r="BB58" i="1"/>
  <c r="J36" i="9"/>
  <c r="AW66" i="1" s="1"/>
  <c r="F36" i="10"/>
  <c r="BA67" i="1"/>
  <c r="F37" i="11"/>
  <c r="BB69" i="1" s="1"/>
  <c r="BB68" i="1" s="1"/>
  <c r="AX68" i="1" s="1"/>
  <c r="F38" i="3"/>
  <c r="BC58" i="1" s="1"/>
  <c r="J36" i="10"/>
  <c r="AW67" i="1"/>
  <c r="J36" i="2"/>
  <c r="AW56" i="1" s="1"/>
  <c r="F37" i="4"/>
  <c r="BB59" i="1"/>
  <c r="F39" i="2"/>
  <c r="BD56" i="1" s="1"/>
  <c r="BD55" i="1" s="1"/>
  <c r="F38" i="4"/>
  <c r="BC59" i="1" s="1"/>
  <c r="F37" i="5"/>
  <c r="BB60" i="1"/>
  <c r="F37" i="2"/>
  <c r="BB56" i="1" s="1"/>
  <c r="BB55" i="1" s="1"/>
  <c r="AX55" i="1" s="1"/>
  <c r="F36" i="4"/>
  <c r="BA59" i="1" s="1"/>
  <c r="F36" i="5"/>
  <c r="BA60" i="1" s="1"/>
  <c r="F39" i="5"/>
  <c r="BD60" i="1" s="1"/>
  <c r="F39" i="10"/>
  <c r="BD67" i="1" s="1"/>
  <c r="BK87" i="7" l="1"/>
  <c r="J87" i="7" s="1"/>
  <c r="J88" i="7"/>
  <c r="J64" i="7" s="1"/>
  <c r="T96" i="3"/>
  <c r="T95" i="3" s="1"/>
  <c r="R94" i="5"/>
  <c r="R93" i="5"/>
  <c r="T91" i="11"/>
  <c r="T90" i="11" s="1"/>
  <c r="P96" i="3"/>
  <c r="P95" i="3"/>
  <c r="AU58" i="1"/>
  <c r="P88" i="8"/>
  <c r="AU64" i="1" s="1"/>
  <c r="AU63" i="1" s="1"/>
  <c r="T94" i="5"/>
  <c r="T93" i="5"/>
  <c r="P91" i="11"/>
  <c r="P90" i="11" s="1"/>
  <c r="AU69" i="1" s="1"/>
  <c r="AU68" i="1" s="1"/>
  <c r="BK96" i="3"/>
  <c r="J96" i="3" s="1"/>
  <c r="J64" i="3" s="1"/>
  <c r="R96" i="3"/>
  <c r="R95" i="3" s="1"/>
  <c r="T88" i="8"/>
  <c r="P94" i="5"/>
  <c r="P93" i="5"/>
  <c r="AU60" i="1" s="1"/>
  <c r="T95" i="4"/>
  <c r="T94" i="4" s="1"/>
  <c r="R91" i="2"/>
  <c r="R90" i="2" s="1"/>
  <c r="BK91" i="2"/>
  <c r="J91" i="2" s="1"/>
  <c r="J64" i="2" s="1"/>
  <c r="BK179" i="2"/>
  <c r="J179" i="2" s="1"/>
  <c r="J67" i="2" s="1"/>
  <c r="BK89" i="6"/>
  <c r="J89" i="6" s="1"/>
  <c r="J64" i="6" s="1"/>
  <c r="BK89" i="10"/>
  <c r="J89" i="10"/>
  <c r="J64" i="10" s="1"/>
  <c r="BK95" i="4"/>
  <c r="J95" i="4" s="1"/>
  <c r="J64" i="4" s="1"/>
  <c r="BK91" i="11"/>
  <c r="BK90" i="11" s="1"/>
  <c r="J90" i="11" s="1"/>
  <c r="J63" i="11" s="1"/>
  <c r="BK94" i="5"/>
  <c r="BK93" i="5" s="1"/>
  <c r="J93" i="5" s="1"/>
  <c r="J32" i="5" s="1"/>
  <c r="AG60" i="1" s="1"/>
  <c r="BK88" i="8"/>
  <c r="J88" i="8"/>
  <c r="J63" i="8" s="1"/>
  <c r="BK88" i="9"/>
  <c r="J88" i="9"/>
  <c r="J64" i="9"/>
  <c r="J35" i="5"/>
  <c r="AV60" i="1" s="1"/>
  <c r="AT60" i="1" s="1"/>
  <c r="BB57" i="1"/>
  <c r="AX57" i="1"/>
  <c r="F35" i="9"/>
  <c r="AZ66" i="1" s="1"/>
  <c r="J35" i="11"/>
  <c r="AV69" i="1"/>
  <c r="AT69" i="1" s="1"/>
  <c r="F35" i="4"/>
  <c r="AZ59" i="1" s="1"/>
  <c r="BA57" i="1"/>
  <c r="AW57" i="1" s="1"/>
  <c r="J35" i="6"/>
  <c r="AV61" i="1" s="1"/>
  <c r="AT61" i="1" s="1"/>
  <c r="BD65" i="1"/>
  <c r="F35" i="11"/>
  <c r="AZ69" i="1" s="1"/>
  <c r="AZ68" i="1" s="1"/>
  <c r="AV68" i="1" s="1"/>
  <c r="AT68" i="1" s="1"/>
  <c r="AU65" i="1"/>
  <c r="BD57" i="1"/>
  <c r="BC57" i="1"/>
  <c r="AY57" i="1"/>
  <c r="F35" i="8"/>
  <c r="AZ64" i="1" s="1"/>
  <c r="AZ63" i="1" s="1"/>
  <c r="AV63" i="1" s="1"/>
  <c r="AT63" i="1" s="1"/>
  <c r="F35" i="5"/>
  <c r="AZ60" i="1" s="1"/>
  <c r="J35" i="3"/>
  <c r="AV58" i="1" s="1"/>
  <c r="AT58" i="1" s="1"/>
  <c r="BC65" i="1"/>
  <c r="AY65" i="1"/>
  <c r="J35" i="4"/>
  <c r="AV59" i="1" s="1"/>
  <c r="AT59" i="1" s="1"/>
  <c r="AY55" i="1"/>
  <c r="F35" i="3"/>
  <c r="AZ58" i="1" s="1"/>
  <c r="AT62" i="1"/>
  <c r="BB65" i="1"/>
  <c r="AX65" i="1" s="1"/>
  <c r="J35" i="2"/>
  <c r="AV56" i="1"/>
  <c r="AT56" i="1" s="1"/>
  <c r="F35" i="6"/>
  <c r="AZ61" i="1"/>
  <c r="BA65" i="1"/>
  <c r="AW65" i="1" s="1"/>
  <c r="J35" i="10"/>
  <c r="AV67" i="1"/>
  <c r="AT67" i="1"/>
  <c r="F35" i="2"/>
  <c r="AZ56" i="1"/>
  <c r="AZ55" i="1"/>
  <c r="F35" i="7"/>
  <c r="AZ62" i="1" s="1"/>
  <c r="J35" i="8"/>
  <c r="AV64" i="1" s="1"/>
  <c r="AT64" i="1" s="1"/>
  <c r="J35" i="9"/>
  <c r="AV66" i="1"/>
  <c r="AT66" i="1"/>
  <c r="F35" i="10"/>
  <c r="AZ67" i="1" s="1"/>
  <c r="J32" i="7" l="1"/>
  <c r="J63" i="7"/>
  <c r="BK90" i="2"/>
  <c r="J90" i="2"/>
  <c r="J94" i="5"/>
  <c r="J64" i="5"/>
  <c r="BK87" i="9"/>
  <c r="J87" i="9"/>
  <c r="J63" i="5"/>
  <c r="BK88" i="6"/>
  <c r="J88" i="6" s="1"/>
  <c r="J32" i="6" s="1"/>
  <c r="AG61" i="1" s="1"/>
  <c r="BK88" i="10"/>
  <c r="J88" i="10" s="1"/>
  <c r="J63" i="10" s="1"/>
  <c r="J91" i="11"/>
  <c r="J64" i="11"/>
  <c r="BK95" i="3"/>
  <c r="J95" i="3"/>
  <c r="J63" i="3" s="1"/>
  <c r="BK94" i="4"/>
  <c r="J94" i="4" s="1"/>
  <c r="J63" i="4" s="1"/>
  <c r="J41" i="5"/>
  <c r="AN60" i="1"/>
  <c r="AU57" i="1"/>
  <c r="AU54" i="1"/>
  <c r="AZ65" i="1"/>
  <c r="AV65" i="1"/>
  <c r="AT65" i="1" s="1"/>
  <c r="BA54" i="1"/>
  <c r="W30" i="1" s="1"/>
  <c r="J32" i="2"/>
  <c r="AG56" i="1" s="1"/>
  <c r="AG55" i="1" s="1"/>
  <c r="AN55" i="1" s="1"/>
  <c r="J32" i="11"/>
  <c r="AG69" i="1"/>
  <c r="AG68" i="1" s="1"/>
  <c r="BD54" i="1"/>
  <c r="W33" i="1" s="1"/>
  <c r="BB54" i="1"/>
  <c r="W31" i="1" s="1"/>
  <c r="J32" i="8"/>
  <c r="AG64" i="1" s="1"/>
  <c r="AG63" i="1" s="1"/>
  <c r="AN63" i="1" s="1"/>
  <c r="BC54" i="1"/>
  <c r="W32" i="1" s="1"/>
  <c r="AZ57" i="1"/>
  <c r="AV57" i="1" s="1"/>
  <c r="AT57" i="1" s="1"/>
  <c r="J32" i="9"/>
  <c r="AG66" i="1"/>
  <c r="AV55" i="1"/>
  <c r="AT55" i="1"/>
  <c r="J41" i="7" l="1"/>
  <c r="AG62" i="1"/>
  <c r="AN62" i="1" s="1"/>
  <c r="J41" i="8"/>
  <c r="J41" i="9"/>
  <c r="J41" i="6"/>
  <c r="J41" i="11"/>
  <c r="J41" i="2"/>
  <c r="J63" i="9"/>
  <c r="J63" i="2"/>
  <c r="J63" i="6"/>
  <c r="AN56" i="1"/>
  <c r="AN69" i="1"/>
  <c r="AN64" i="1"/>
  <c r="AN61" i="1"/>
  <c r="AN66" i="1"/>
  <c r="AN68" i="1"/>
  <c r="J32" i="4"/>
  <c r="AG59" i="1"/>
  <c r="AN59" i="1"/>
  <c r="AX54" i="1"/>
  <c r="AY54" i="1"/>
  <c r="AZ54" i="1"/>
  <c r="AV54" i="1"/>
  <c r="AK29" i="1" s="1"/>
  <c r="J32" i="3"/>
  <c r="AG58" i="1"/>
  <c r="AN58" i="1"/>
  <c r="AW54" i="1"/>
  <c r="AK30" i="1" s="1"/>
  <c r="J32" i="10"/>
  <c r="AG67" i="1"/>
  <c r="AG65" i="1"/>
  <c r="J41" i="3" l="1"/>
  <c r="J41" i="4"/>
  <c r="J41" i="10"/>
  <c r="AN67" i="1"/>
  <c r="AN65" i="1"/>
  <c r="AG57" i="1"/>
  <c r="AN57" i="1"/>
  <c r="AT54" i="1"/>
  <c r="W29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<sst xmlns="http://schemas.openxmlformats.org/spreadsheetml/2006/main" count="13744" uniqueCount="1798">
  <si>
    <t>Export Komplet</t>
  </si>
  <si>
    <t>VZ</t>
  </si>
  <si>
    <t>2.0</t>
  </si>
  <si>
    <t/>
  </si>
  <si>
    <t>False</t>
  </si>
  <si>
    <t>{b152fdc1-11be-4f3b-925b-2960bba1a140}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</si>
  <si>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</si>
  <si>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</si>
  <si>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</si>
  <si>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</si>
  <si>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</si>
  <si>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</si>
  <si>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</si>
  <si>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</si>
  <si>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</si>
  <si>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1050-21/3-A23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</si>
  <si>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</si>
  <si>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</si>
  <si>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Hanušovice - parkoviště u ZŠ - aktualizace 2023</t>
  </si>
  <si>
    <t>KSO:</t>
  </si>
  <si>
    <t>CC-CZ:</t>
  </si>
  <si>
    <t>Místo:</t>
  </si>
  <si>
    <t>Hanušovice</t>
  </si>
  <si>
    <t>Datum:</t>
  </si>
  <si>
    <t>31. 1. 2023</t>
  </si>
  <si>
    <t>Zadavatel:</t>
  </si>
  <si>
    <t>IČ:</t>
  </si>
  <si>
    <t>00302546</t>
  </si>
  <si>
    <t>Město Hanušovice</t>
  </si>
  <si>
    <t>DIČ:</t>
  </si>
  <si>
    <t>CZ00302546</t>
  </si>
  <si>
    <t>Uchazeč:</t>
  </si>
  <si>
    <t>Vyplň údaj</t>
  </si>
  <si>
    <t>Projektant:</t>
  </si>
  <si>
    <t>27821251</t>
  </si>
  <si>
    <t>Cekr CZ s.r.o.</t>
  </si>
  <si>
    <t>CZ27821251</t>
  </si>
  <si>
    <t>True</t>
  </si>
  <si>
    <t>Zpracovatel:</t>
  </si>
  <si>
    <t>Jan Zamykal, CS ÚRS 2023 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</si>
  <si>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</si>
  <si>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</si>
  <si>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</si>
  <si>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</si>
  <si>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</si>
  <si>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</si>
  <si>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</si>
  <si>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</si>
  <si>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</si>
  <si>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</si>
  <si>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</si>
  <si>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</si>
  <si>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</si>
  <si>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</si>
  <si>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</si>
  <si>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</si>
  <si>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</si>
  <si>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</si>
  <si>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</si>
  <si>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</si>
  <si>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</si>
  <si>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</si>
  <si>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</si>
  <si>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</si>
  <si>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</si>
  <si>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</si>
  <si>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</si>
  <si>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</si>
  <si>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</si>
  <si>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</si>
  <si>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</si>
  <si>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</si>
  <si>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</si>
  <si>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</si>
  <si>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</si>
  <si>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</si>
  <si>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</si>
  <si>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</si>
  <si>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</si>
  <si>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</si>
  <si>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000</t>
  </si>
  <si>
    <t>Příprava staveniště</t>
  </si>
  <si>
    <t>STA</t>
  </si>
  <si>
    <t>1</t>
  </si>
  <si>
    <t>{b1bf461c-9554-43f2-824c-7488610ddcd4}</t>
  </si>
  <si>
    <t>2</t>
  </si>
  <si>
    <t>/</t>
  </si>
  <si>
    <t>SO 001</t>
  </si>
  <si>
    <t>Příprava staveniště, demolice</t>
  </si>
  <si>
    <t>Soupis</t>
  </si>
  <si>
    <t>{92d9f041-471a-4ac1-9ec4-9812e80bdf4f}</t>
  </si>
  <si>
    <t>100</t>
  </si>
  <si>
    <t>Komunikace</t>
  </si>
  <si>
    <t>{e5b35359-1934-4744-934d-b90612eea96f}</t>
  </si>
  <si>
    <t>SO 101</t>
  </si>
  <si>
    <t>Komunikace vozidlové</t>
  </si>
  <si>
    <t>{a3b6101b-b9e0-4c03-aaa2-2d4958c3e541}</t>
  </si>
  <si>
    <t>SO 110</t>
  </si>
  <si>
    <t>Komunikace pro pěší</t>
  </si>
  <si>
    <t>{e493221c-2ab2-409d-aabc-28ebcc028f38}</t>
  </si>
  <si>
    <t>SO 130</t>
  </si>
  <si>
    <t>Parkoviště</t>
  </si>
  <si>
    <t>{b7ac8d12-83ff-40b3-b485-288c1692b03b}</t>
  </si>
  <si>
    <t>SO 191</t>
  </si>
  <si>
    <t>Dopravní značení - konečné</t>
  </si>
  <si>
    <t>{68b3df5f-b603-4a48-9e91-ba4f2872cb68}</t>
  </si>
  <si>
    <t>SO 192</t>
  </si>
  <si>
    <t>DIO</t>
  </si>
  <si>
    <t>{f7ca0593-25a5-4937-a7b3-a6975efc842c}</t>
  </si>
  <si>
    <t>400</t>
  </si>
  <si>
    <t>Elektro a sdělovací objekty</t>
  </si>
  <si>
    <t>{6ba7ac65-ff38-4669-b15a-a2573f99e5d5}</t>
  </si>
  <si>
    <t>SO 401</t>
  </si>
  <si>
    <t>Rozvody VO</t>
  </si>
  <si>
    <t>{b25d5459-99fd-4a9a-a753-99fdb4bdf091}</t>
  </si>
  <si>
    <t>800</t>
  </si>
  <si>
    <t>Objekty úpravy území</t>
  </si>
  <si>
    <t>{f78b4572-042a-45f5-a86d-73a8115a9ad4}</t>
  </si>
  <si>
    <t>SO 801</t>
  </si>
  <si>
    <t>Inventarizace, kácení</t>
  </si>
  <si>
    <t>{a2d149e4-c99d-4408-9f0c-382e8b271f1c}</t>
  </si>
  <si>
    <t>SO 802</t>
  </si>
  <si>
    <t>Ohumusování, ozelenění</t>
  </si>
  <si>
    <t>{c182514a-09d2-4271-b357-872d42d427c6}</t>
  </si>
  <si>
    <t>900</t>
  </si>
  <si>
    <t>Volná řada objektů</t>
  </si>
  <si>
    <t>{07ab4f97-adcc-49c6-bb52-684f28564181}</t>
  </si>
  <si>
    <t>SO 901</t>
  </si>
  <si>
    <t>VRN - vedlejší rozpočtové náklady</t>
  </si>
  <si>
    <t>{75a6e645-fad1-4195-8ab6-adcd45533a51}</t>
  </si>
  <si>
    <t>KRYCÍ LIST SOUPISU PRACÍ</t>
  </si>
  <si>
    <t>Objekt:</t>
  </si>
  <si>
    <t>000 - Příprava staveniště</t>
  </si>
  <si>
    <t>Soupis:</t>
  </si>
  <si>
    <t>SO 001 - Příprava staveniště,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</si>
  <si>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</si>
  <si>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</si>
  <si>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</si>
  <si>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</si>
  <si>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</si>
  <si>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</si>
  <si>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</si>
  <si>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</si>
  <si>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</si>
  <si>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</si>
  <si>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</si>
  <si>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</si>
  <si>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</si>
  <si>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</si>
  <si>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</si>
  <si>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</si>
  <si>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</si>
  <si>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</si>
  <si>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</si>
  <si>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</si>
  <si>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</si>
  <si>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</si>
  <si>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</si>
  <si>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</si>
  <si>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</si>
  <si>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</si>
  <si>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</si>
  <si>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101101009</t>
  </si>
  <si>
    <t>Demontáž - odstranění herních prvků na dětském hřišti</t>
  </si>
  <si>
    <t>soub</t>
  </si>
  <si>
    <t>vlastní</t>
  </si>
  <si>
    <t>512</t>
  </si>
  <si>
    <t>-843551324</t>
  </si>
  <si>
    <t>P</t>
  </si>
  <si>
    <t>Poznámka k položce:_x000D_
Položka obsahuje demontáž a rozebrání stávajících herních prvků vč odvozu a uložení do depozitu objednatele a likvidace vzniklých odpadů dle platné legislativy.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</si>
  <si>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</si>
  <si>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</si>
  <si>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</si>
  <si>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2023 01</t>
  </si>
  <si>
    <t>4</t>
  </si>
  <si>
    <t>-1672875794</t>
  </si>
  <si>
    <t>Online PSC</t>
  </si>
  <si>
    <t>https://podminky.urs.cz/item/CS_URS_2023_01/113106123</t>
  </si>
  <si>
    <t>VV</t>
  </si>
  <si>
    <t>"rozebrání stáv.dlažeb v prostoru stavby dle PD"</t>
  </si>
  <si>
    <t>"odečteno digitálně z výkr. D1.1.2a"</t>
  </si>
  <si>
    <t>66,00</t>
  </si>
  <si>
    <t>Součet</t>
  </si>
  <si>
    <t>3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</si>
  <si>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</si>
  <si>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</si>
  <si>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-675694161</t>
  </si>
  <si>
    <t>https://podminky.urs.cz/item/CS_URS_2023_01/113106171</t>
  </si>
  <si>
    <t>468,00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</si>
  <si>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</si>
  <si>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</si>
  <si>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1558118449</t>
  </si>
  <si>
    <t>https://podminky.urs.cz/item/CS_URS_2023_01/113107222</t>
  </si>
  <si>
    <t>"odstr. podkladních vrstev stávajících komunikací v prostoru stavby dle PD"</t>
  </si>
  <si>
    <t>66,00+468,00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</si>
  <si>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</si>
  <si>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</si>
  <si>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</si>
  <si>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</si>
  <si>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110061012</t>
  </si>
  <si>
    <t>https://podminky.urs.cz/item/CS_URS_2023_01/113202111</t>
  </si>
  <si>
    <t>"stávající obruby v prostoru stavby  dle PD"</t>
  </si>
  <si>
    <t>"obrubníky silniční"     32,00</t>
  </si>
  <si>
    <t>"obrubníky chodníkové"    167,00</t>
  </si>
  <si>
    <t>6</t>
  </si>
  <si>
    <t>121103111</t>
  </si>
  <si>
    <t>Skrývka zemin schopných zúrodnění v rovině a ve sklonu do 1:5</t>
  </si>
  <si>
    <t>m3</t>
  </si>
  <si>
    <t>-1738804372</t>
  </si>
  <si>
    <t>https://podminky.urs.cz/item/CS_URS_2023_01/121103111</t>
  </si>
  <si>
    <t>"skrývka v prostoru nových konstrukcí dle PD"</t>
  </si>
  <si>
    <t>623,50*0,10</t>
  </si>
  <si>
    <t>7</t>
  </si>
  <si>
    <t>162406111</t>
  </si>
  <si>
    <t>Vodorovné přemístění výkopku bez naložení, avšak se složením zemin schopných zúrodnění, na vzdálenost přes 1000 do 2000 m</t>
  </si>
  <si>
    <t>1477299219</t>
  </si>
  <si>
    <t>https://podminky.urs.cz/item/CS_URS_2023_01/162406111</t>
  </si>
  <si>
    <t>"přemístění nevyužitého přebytku skrývky na skládku objednatele"</t>
  </si>
  <si>
    <t>62,23</t>
  </si>
  <si>
    <t>"odpočet skrývky využité k opětovnému ohumusování"</t>
  </si>
  <si>
    <t>-131,50*0,15</t>
  </si>
  <si>
    <t>8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</si>
  <si>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</si>
  <si>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</si>
  <si>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-185444562</t>
  </si>
  <si>
    <t>https://podminky.urs.cz/item/CS_URS_2023_01/162451105</t>
  </si>
  <si>
    <t>"odvoz výkopku k uložení na skládku objednatele bez poplatku"</t>
  </si>
  <si>
    <t>"přebytek nevhodného výkopku z rýh pro ochranu IS (oddíl 46-M)"</t>
  </si>
  <si>
    <t>45,00*0,80*0,50</t>
  </si>
  <si>
    <t>65,00*0,90*0,50</t>
  </si>
  <si>
    <t>9</t>
  </si>
  <si>
    <t>167103101</t>
  </si>
  <si>
    <t>Nakládání neulehlého výkopku z hromad zeminy schopné zúrodnění</t>
  </si>
  <si>
    <t>-543347436</t>
  </si>
  <si>
    <t>https://podminky.urs.cz/item/CS_URS_2023_01/167103101</t>
  </si>
  <si>
    <t>"naložení přebytku skrývky k odvozu na skládku objednatele"</t>
  </si>
  <si>
    <t>42,505</t>
  </si>
  <si>
    <t>997</t>
  </si>
  <si>
    <t>Přesun sutě</t>
  </si>
  <si>
    <t>10</t>
  </si>
  <si>
    <t>997221551</t>
  </si>
  <si>
    <t>Vodorovná doprava suti bez naložení, ale se složením a s hrubým urovnáním ze sypkých materiálů, na vzdálenost do 1 km</t>
  </si>
  <si>
    <t>t</t>
  </si>
  <si>
    <t>1369149749</t>
  </si>
  <si>
    <t>https://podminky.urs.cz/item/CS_URS_2023_01/997221551</t>
  </si>
  <si>
    <t>"odvoz vyfrézovaného materiálu k trvalému uložení na skládku"</t>
  </si>
  <si>
    <t>"odstraněné podkl.vrstvy"    154,86</t>
  </si>
  <si>
    <t>11</t>
  </si>
  <si>
    <t>997221559</t>
  </si>
  <si>
    <t>Vodorovná doprava suti bez naložení, ale se složením a s hrubým urovnáním Příplatek k ceně za každý další i započatý 1 km přes 1 km</t>
  </si>
  <si>
    <t>-805875775</t>
  </si>
  <si>
    <t>https://podminky.urs.cz/item/CS_URS_2023_01/997221559</t>
  </si>
  <si>
    <t>"odvoz suti na skl. TKO k trvalému uložení, předpoklad SUEZ Rapotín - celkem 16 km"</t>
  </si>
  <si>
    <t>154,86*15</t>
  </si>
  <si>
    <t>12</t>
  </si>
  <si>
    <t>997221561</t>
  </si>
  <si>
    <t>Vodorovná doprava suti bez naložení, ale se složením a s hrubým urovnáním z kusových materiálů, na vzdálenost do 1 km</t>
  </si>
  <si>
    <t>-1000622451</t>
  </si>
  <si>
    <t>https://podminky.urs.cz/item/CS_URS_2023_01/997221561</t>
  </si>
  <si>
    <t>"odvoz suti na skládku TKO k trvalému uložení"</t>
  </si>
  <si>
    <t>"obrubníky"    40,795</t>
  </si>
  <si>
    <t>"dlažba"     17,16+138,06</t>
  </si>
  <si>
    <t>13</t>
  </si>
  <si>
    <t>997221569</t>
  </si>
  <si>
    <t>-480464246</t>
  </si>
  <si>
    <t>https://podminky.urs.cz/item/CS_URS_2023_01/997221569</t>
  </si>
  <si>
    <t>"obrubníky"    40,795*15</t>
  </si>
  <si>
    <t>"dlažba"     (17,16+138,06)*15</t>
  </si>
  <si>
    <t>14</t>
  </si>
  <si>
    <t>997221615</t>
  </si>
  <si>
    <t>Poplatek za uložení stavebního odpadu na skládce (skládkovné) z prostého betonu zatříděného do Katalogu odpadů pod kódem 17 01 01</t>
  </si>
  <si>
    <t>1233464319</t>
  </si>
  <si>
    <t>https://podminky.urs.cz/item/CS_URS_2023_01/997221615</t>
  </si>
  <si>
    <t>"poplatek za uložení vybouraného materiálu na skládce"</t>
  </si>
  <si>
    <t>997221873</t>
  </si>
  <si>
    <t>Poplatek za uložení stavebního odpadu na recyklační skládce (skládkovné) zeminy a kamení zatříděného do Katalogu odpadů pod kódem 17 05 04</t>
  </si>
  <si>
    <t>-1623861033</t>
  </si>
  <si>
    <t>https://podminky.urs.cz/item/CS_URS_2023_01/997221873</t>
  </si>
  <si>
    <t>M</t>
  </si>
  <si>
    <t>Práce a dodávky M</t>
  </si>
  <si>
    <t>46-M</t>
  </si>
  <si>
    <t>Zemní práce při extr.mont.pracích</t>
  </si>
  <si>
    <t>16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</si>
  <si>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</si>
  <si>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</si>
  <si>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64</t>
  </si>
  <si>
    <t>869072352</t>
  </si>
  <si>
    <t>https://podminky.urs.cz/item/CS_URS_2023_01/460161272</t>
  </si>
  <si>
    <t>"výkop rýhy pro dodatečnou ochranu kabelu CETIN dle PD"</t>
  </si>
  <si>
    <t>22,00</t>
  </si>
  <si>
    <t>"dtto, kabel NN - ČEZ dle PD"</t>
  </si>
  <si>
    <t>23,00</t>
  </si>
  <si>
    <t>17</t>
  </si>
  <si>
    <t>460161282</t>
  </si>
  <si>
    <t>Hloubení zapažených i nezapažených kabelových rýh ručně včetně urovnání dna s přemístěním výkopku do vzdálenosti 3 m od okraje jámy nebo s naložením na dopravní prostředek šířky 50 cm hloubky 90 cm v hornině třídy těžitelnosti I skupiny 3</t>
  </si>
  <si>
    <t>2043893992</t>
  </si>
  <si>
    <t>https://podminky.urs.cz/item/CS_URS_2023_01/460161282</t>
  </si>
  <si>
    <t>"výkop rýhy pro uložení nových (rezervních) chrániček pro ochranu kabelu CETIN dle PD"</t>
  </si>
  <si>
    <t>50,00+15,00</t>
  </si>
  <si>
    <t>18</t>
  </si>
  <si>
    <t>460431272</t>
  </si>
  <si>
    <t>Zásyp kabelových rýh ručně s přemístění sypaniny ze vzdálenosti do 10 m, s uložením výkopku ve vrstvách včetně zhutnění a úpravy povrchu šířky 50 cm hloubky 70 cm z horniny třídy těžitelnosti I skupiny 3</t>
  </si>
  <si>
    <t>722794442</t>
  </si>
  <si>
    <t>https://podminky.urs.cz/item/CS_URS_2023_01/460431272</t>
  </si>
  <si>
    <t>"zpětný zásyp rýhy pro dodatečnou ochranu kabelů"</t>
  </si>
  <si>
    <t>"kabel CETIN dle PD"</t>
  </si>
  <si>
    <t>19</t>
  </si>
  <si>
    <t>460431282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</si>
  <si>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</si>
  <si>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-905726190</t>
  </si>
  <si>
    <t>https://podminky.urs.cz/item/CS_URS_2023_01/460431282</t>
  </si>
  <si>
    <t>"zpětný zásyp rýhy pro nové (rezervní) chráničky kabelu CETIN dle PD"</t>
  </si>
  <si>
    <t>27</t>
  </si>
  <si>
    <t>58344197</t>
  </si>
  <si>
    <t>štěrkodrť frakce 0/63</t>
  </si>
  <si>
    <t>-343142127</t>
  </si>
  <si>
    <t>"dodávka materiálu pro dosypání rýh (komunikace, chodníky) - 2,00 t/m3"</t>
  </si>
  <si>
    <t>45,00*0,70*0,50*2,0</t>
  </si>
  <si>
    <t>65,00*0,80*0,50*2,0</t>
  </si>
  <si>
    <t>20</t>
  </si>
  <si>
    <t>460662512</t>
  </si>
  <si>
    <t>Kabelové lože z písku včetně podsypu, zhutnění a urovnání povrchu pro kabely vn a vvn zakryté plastovou fólií, šířky přes 25 do 50 cm</t>
  </si>
  <si>
    <t>554262362</t>
  </si>
  <si>
    <t>https://podminky.urs.cz/item/CS_URS_2023_01/460662512</t>
  </si>
  <si>
    <t>"lože v rýze pro osazení chráničky kabelu dle PD"</t>
  </si>
  <si>
    <t>"dodatečná + nová ochrana"     45,00+65,00</t>
  </si>
  <si>
    <t>460791114</t>
  </si>
  <si>
    <t>Montáž trubek ochranných uložených volně do rýhy plastových tuhých, vnitřního průměru přes 90 do 110 mm</t>
  </si>
  <si>
    <t>243302907</t>
  </si>
  <si>
    <t>https://podminky.urs.cz/item/CS_URS_2023_01/460791114</t>
  </si>
  <si>
    <t>"montáž ochr.potrubí kabelového vedení - dodatečná ochrana kabelu CETIN dle PD"</t>
  </si>
  <si>
    <t>22</t>
  </si>
  <si>
    <t>283999001</t>
  </si>
  <si>
    <t>Dělená chránička (červená) HDPE DN 110</t>
  </si>
  <si>
    <t>256</t>
  </si>
  <si>
    <t>-2094627719</t>
  </si>
  <si>
    <t>Poznámka k položce:_x000D_
Firemní položka.</t>
  </si>
  <si>
    <t>"dodávka dělené ochranné trubky pro stávající kabelové vedení - ztratné 3%"</t>
  </si>
  <si>
    <t>(22,00+23,00)*1,03</t>
  </si>
  <si>
    <t>23</t>
  </si>
  <si>
    <t>460791213</t>
  </si>
  <si>
    <t>Montáž trubek ochranných uložených volně do rýhy plastových ohebných, vnitřního průměru přes 50 do 90 mm</t>
  </si>
  <si>
    <t>-332830494</t>
  </si>
  <si>
    <t>https://podminky.urs.cz/item/CS_URS_2023_01/460791213</t>
  </si>
  <si>
    <t>"montáž ochr. potrubí kabelového vedení - přípolož rezervní chráničky CETIN dle PD"</t>
  </si>
  <si>
    <t>24</t>
  </si>
  <si>
    <t>283999009</t>
  </si>
  <si>
    <t>DVOUPLÁŠŤOVÁ KORUGOVANÁ CHRÁNIČKA (ČERVENÁ) DN 63</t>
  </si>
  <si>
    <t>665618199</t>
  </si>
  <si>
    <t>Poznámka k položce:_x000D_
Firemní položka</t>
  </si>
  <si>
    <t>"dodávka ochranné trubky (rezervní chráničky) pro kabelové vedení - ztratné 3%"</t>
  </si>
  <si>
    <t>22,00*1,03</t>
  </si>
  <si>
    <t>25</t>
  </si>
  <si>
    <t>460791216</t>
  </si>
  <si>
    <t>Montáž trubek ochranných uložených volně do rýhy plastových ohebných, vnitřního průměru přes 133 do 172 mm</t>
  </si>
  <si>
    <t>-153936795</t>
  </si>
  <si>
    <t>https://podminky.urs.cz/item/CS_URS_2023_01/460791216</t>
  </si>
  <si>
    <t>"montáž ochr.potrubí kabelového vedení - rezervní chránička CETIN dle PD"</t>
  </si>
  <si>
    <t>26</t>
  </si>
  <si>
    <t>283999011</t>
  </si>
  <si>
    <t>DVOUPLÁŠŤOVÁ KORUGOVANÁ CHRÁNIČKA (ČERVENÁ) DN 160</t>
  </si>
  <si>
    <t>-75998232</t>
  </si>
  <si>
    <t>(50,00+15,00)*1,03</t>
  </si>
  <si>
    <t>100 - Komunikace</t>
  </si>
  <si>
    <t>SO 101 - Komunikace vozidlové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</si>
  <si>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</si>
  <si>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</si>
  <si>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</si>
  <si>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874 - Uliční vpusti a šachty</t>
  </si>
  <si>
    <t xml:space="preserve">    893 - Kanalizační přípojky</t>
  </si>
  <si>
    <t xml:space="preserve">    9 - Ostatní konstrukce a práce, bourání</t>
  </si>
  <si>
    <t xml:space="preserve">    901 - Městský mobiliář</t>
  </si>
  <si>
    <t xml:space="preserve">    998 - Přesun hmot</t>
  </si>
  <si>
    <t>122252204</t>
  </si>
  <si>
    <t>Odkopávky a prokopávky nezapažené pro silnice a dálnice strojně v hornině třídy těžitelnosti I přes 100 do 500 m3</t>
  </si>
  <si>
    <t>218976004</t>
  </si>
  <si>
    <t>https://podminky.urs.cz/item/CS_URS_2023_01/122252204</t>
  </si>
  <si>
    <t>"odkopávka pro novou konstrukci komunikace dle PD"</t>
  </si>
  <si>
    <t>"odečteno digitálně z výkr. D1.1.2a a D1.1.2c"</t>
  </si>
  <si>
    <t>176,25</t>
  </si>
  <si>
    <t>"odkop. původ.podloží pro  vytvoření aktivní zóny dle PD"</t>
  </si>
  <si>
    <t>"index rozšíření ploch i=1,15"</t>
  </si>
  <si>
    <t>504,30*1,15*0,30</t>
  </si>
  <si>
    <t>-1965612579</t>
  </si>
  <si>
    <t>176,25+173,984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</si>
  <si>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</si>
  <si>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</si>
  <si>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332818852</t>
  </si>
  <si>
    <t>https://podminky.urs.cz/item/CS_URS_2023_01/171152111</t>
  </si>
  <si>
    <t>"vytvoření aktivní zóny dle PD v tl. 30 cm"</t>
  </si>
  <si>
    <t>58331219.FP</t>
  </si>
  <si>
    <t>zemina pro aktivní zónu dle ČSN 736133</t>
  </si>
  <si>
    <t>414236779</t>
  </si>
  <si>
    <t>Poznámka k položce:_x000D_
Firemní položka:_x000D_
Zdroj - lomy v okolí stavby vč nákladů na pořízení a dopravu na místo stavby.</t>
  </si>
  <si>
    <t>"dodávka(nákup) materiálu potřebného k vytvoření aktivní zóny - 1,76 t/m3"</t>
  </si>
  <si>
    <t>173,984*1,76</t>
  </si>
  <si>
    <t>181152302</t>
  </si>
  <si>
    <t>Úprava pláně na stavbách silnic a dálnic strojně v zářezech mimo skalních se zhutněním</t>
  </si>
  <si>
    <t>-714651691</t>
  </si>
  <si>
    <t>https://podminky.urs.cz/item/CS_URS_2023_01/181152302</t>
  </si>
  <si>
    <t>"úprava pláně pod nové konstrukce dle PD"</t>
  </si>
  <si>
    <t>"odečteno digitálně z výkr.č. D.1.1.2a a D.1.1.2c"</t>
  </si>
  <si>
    <t>504,30*1,15</t>
  </si>
  <si>
    <t>Komunikace pozemní</t>
  </si>
  <si>
    <t>564851111</t>
  </si>
  <si>
    <t>Podklad ze štěrkodrti ŠD s rozprostřením a zhutněním plochy přes 100 m2, po zhutnění tl. 150 mm</t>
  </si>
  <si>
    <t>-123215647</t>
  </si>
  <si>
    <t>https://podminky.urs.cz/item/CS_URS_2023_01/564851111</t>
  </si>
  <si>
    <t>"nová skladba konstrukce komunikace dle PD, digitálně odečteno"</t>
  </si>
  <si>
    <t>"podkladní vrstvy komunikace - ŠDa, index rozšíření ploch i = 1,05"</t>
  </si>
  <si>
    <t>504,30*1,05</t>
  </si>
  <si>
    <t>"dtto - ŠDb, index rozšíření ploch i = 1,12"</t>
  </si>
  <si>
    <t>504,30*1,12</t>
  </si>
  <si>
    <t>565155121</t>
  </si>
  <si>
    <t>Asfaltový beton vrstva podkladní ACP 16 (obalované kamenivo střednězrnné - OKS) s rozprostřením a zhutněním v pruhu šířky přes 3 m, po zhutnění tl. 70 mm</t>
  </si>
  <si>
    <t>312520508</t>
  </si>
  <si>
    <t>https://podminky.urs.cz/item/CS_URS_2023_01/565155121</t>
  </si>
  <si>
    <t>"nová skladba konstrukce komunikace dle PD"</t>
  </si>
  <si>
    <t>"podkladní vrstva"    504,30</t>
  </si>
  <si>
    <t>573191111</t>
  </si>
  <si>
    <t>Postřik infiltrační kationaktivní emulzí v množství 1,00 kg/m2</t>
  </si>
  <si>
    <t>1042407936</t>
  </si>
  <si>
    <t>https://podminky.urs.cz/item/CS_URS_2023_01/573191111</t>
  </si>
  <si>
    <t>504,30</t>
  </si>
  <si>
    <t>573231106</t>
  </si>
  <si>
    <t>Postřik spojovací PS bez posypu kamenivem ze silniční emulze, v množství 0,30 kg/m2</t>
  </si>
  <si>
    <t>-1539090970</t>
  </si>
  <si>
    <t>https://podminky.urs.cz/item/CS_URS_2023_01/573231106</t>
  </si>
  <si>
    <t>"nová skladba konstrukce komunikace dle PD 0,20 kg/m2"</t>
  </si>
  <si>
    <t>"obrusná vrstva - kryt"    504,30</t>
  </si>
  <si>
    <t>577134121</t>
  </si>
  <si>
    <t>Asfaltový beton vrstva obrusná ACO 11 (ABS) s rozprostřením a se zhutněním z nemodifikovaného asfaltu v pruhu šířky přes 3 m tř. I, po zhutnění tl. 40 mm</t>
  </si>
  <si>
    <t>-172302398</t>
  </si>
  <si>
    <t>https://podminky.urs.cz/item/CS_URS_2023_01/577134121</t>
  </si>
  <si>
    <t>Úpravy povrchů, podlahy a osazování výplní</t>
  </si>
  <si>
    <t>637121114</t>
  </si>
  <si>
    <t>Okapový chodník z kameniva s udusáním a urovnáním povrchu z kačírku tl. 250 mm</t>
  </si>
  <si>
    <t>1963770710</t>
  </si>
  <si>
    <t>https://podminky.urs.cz/item/CS_URS_2023_01/637121114</t>
  </si>
  <si>
    <t>"doplnění stáv. okap.chodníku budovy kačírkem za nově osazenou silniční obrubou komunikace dle PD, prům tl.250 mm"</t>
  </si>
  <si>
    <t>"odečteno digitálně z výkr.č. D.1.1.2a"</t>
  </si>
  <si>
    <t>(8,50+6,50+14,50)*0,30</t>
  </si>
  <si>
    <t>Trubní vedení</t>
  </si>
  <si>
    <t>899103211</t>
  </si>
  <si>
    <t>Demontáž poklopů litinových a ocelových včetně rámů, hmotnosti jednotlivě přes 100 do 150 Kg</t>
  </si>
  <si>
    <t>kus</t>
  </si>
  <si>
    <t>-1878656785</t>
  </si>
  <si>
    <t>https://podminky.urs.cz/item/CS_URS_2023_01/899103211</t>
  </si>
  <si>
    <t>"demontáž poklopu stáv.šachty v upravované ploše komunikace k výměně dle PD"</t>
  </si>
  <si>
    <t>"poklop kanalizační šachty"    1</t>
  </si>
  <si>
    <t>899104112</t>
  </si>
  <si>
    <t>Osazení poklopů litinových a ocelových včetně rámů pro třídu zatížení D400, E600</t>
  </si>
  <si>
    <t>-1197651880</t>
  </si>
  <si>
    <t>https://podminky.urs.cz/item/CS_URS_2023_01/899104112</t>
  </si>
  <si>
    <t>"montáž poklopu stáv.šachty v upravované ploše komunikace k výměně dle PD"</t>
  </si>
  <si>
    <t>"poklop kanalizační šachty (u smrku)"    1</t>
  </si>
  <si>
    <t>63126038</t>
  </si>
  <si>
    <t>poklop šachtový s kompozitním rámem kruhový DN 600 D400</t>
  </si>
  <si>
    <t>-1170589005</t>
  </si>
  <si>
    <t>"dodávka nových poklopů šachet dle PD"</t>
  </si>
  <si>
    <t>2,00</t>
  </si>
  <si>
    <t>899232111</t>
  </si>
  <si>
    <t>Výšková úprava uličního vstupu nebo vpusti do 200 mm snížením mříže</t>
  </si>
  <si>
    <t>1706844794</t>
  </si>
  <si>
    <t>https://podminky.urs.cz/item/CS_URS_2023_01/899232111</t>
  </si>
  <si>
    <t>"výšková úprava mříže stáv.UV v upravované ploše komunikace dle PD"</t>
  </si>
  <si>
    <t>"mříž stávající UV"    1</t>
  </si>
  <si>
    <t>899303811</t>
  </si>
  <si>
    <t>Demontáž poklopů betonových a železobetonových včetně rámu, hmotnosti jednotlivě přes 100 do 150 kg</t>
  </si>
  <si>
    <t>1330850207</t>
  </si>
  <si>
    <t>https://podminky.urs.cz/item/CS_URS_2023_01/899303811</t>
  </si>
  <si>
    <t>874</t>
  </si>
  <si>
    <t>Uliční vpusti a šachty</t>
  </si>
  <si>
    <t>133251101</t>
  </si>
  <si>
    <t>Hloubení nezapažených šachet strojně v hornině třídy těžitelnosti I skupiny 3 do 20 m3</t>
  </si>
  <si>
    <t>1761524347</t>
  </si>
  <si>
    <t>https://podminky.urs.cz/item/CS_URS_2023_01/133251101</t>
  </si>
  <si>
    <t>"výkop pro montáž nových UV vč.lože dle PD, hl.uložení prům.0,90 m+lože"</t>
  </si>
  <si>
    <t>1,00*1,00*(0,90+0,15)</t>
  </si>
  <si>
    <t>152695269</t>
  </si>
  <si>
    <t>1,05</t>
  </si>
  <si>
    <t>174151101</t>
  </si>
  <si>
    <t>Zásyp sypaninou z jakékoliv horniny strojně s uložením výkopku ve vrstvách se zhutněním jam, šachet, rýh nebo kolem objektů v těchto vykopávkách</t>
  </si>
  <si>
    <t>1885581800</t>
  </si>
  <si>
    <t>https://podminky.urs.cz/item/CS_URS_2023_01/174151101</t>
  </si>
  <si>
    <t>"Zpětný obsyp šachet a vpustí dle PD"</t>
  </si>
  <si>
    <t>"Výkop pro vpustě celkem"    1,05</t>
  </si>
  <si>
    <t>"Odpočet objemu lože"    - 0,15</t>
  </si>
  <si>
    <t>"oidpočet objemu šachet a vpustí"</t>
  </si>
  <si>
    <t>-0,275*0,275*3,14*0,90</t>
  </si>
  <si>
    <t>58344171</t>
  </si>
  <si>
    <t>štěrkodrť frakce 0/32</t>
  </si>
  <si>
    <t>-315741117</t>
  </si>
  <si>
    <t>"Dodávka materiálu vč.pořizovacích nákladů z lomů v okolí stavby"</t>
  </si>
  <si>
    <t>"Materiál pro obsyp UV(2,00 t/m3)"</t>
  </si>
  <si>
    <t>0,686*2,00</t>
  </si>
  <si>
    <t>451572111</t>
  </si>
  <si>
    <t>Lože pod potrubí, stoky a drobné objekty v otevřeném výkopu z kameniva drobného těženého 0 až 4 mm</t>
  </si>
  <si>
    <t>910811355</t>
  </si>
  <si>
    <t>https://podminky.urs.cz/item/CS_URS_2023_01/451572111</t>
  </si>
  <si>
    <t>"lože pod nové UV"</t>
  </si>
  <si>
    <t>1,00*1,00*0,15</t>
  </si>
  <si>
    <t>895941301</t>
  </si>
  <si>
    <t>Osazení vpusti uliční z betonových dílců DN 450 dno s výtokem</t>
  </si>
  <si>
    <t>398619301</t>
  </si>
  <si>
    <t>https://podminky.urs.cz/item/CS_URS_2023_01/895941301</t>
  </si>
  <si>
    <t>"montáž (osazení) nových uličních vpustí dle PD"</t>
  </si>
  <si>
    <t>"skladba dílů jednotlivých vpustí bude upřesněna při provádění stavby"</t>
  </si>
  <si>
    <t>59223850</t>
  </si>
  <si>
    <t>dno pro uliční vpusť s výtokovým otvorem betonové 450x330x50mm</t>
  </si>
  <si>
    <t>1447245146</t>
  </si>
  <si>
    <t>"dodávka dna nových UV"</t>
  </si>
  <si>
    <t>895941313</t>
  </si>
  <si>
    <t>Osazení vpusti uliční z betonových dílců DN 450 skruž horní 295 mm</t>
  </si>
  <si>
    <t>-1859644530</t>
  </si>
  <si>
    <t>https://podminky.urs.cz/item/CS_URS_2023_01/895941313</t>
  </si>
  <si>
    <t>59223857</t>
  </si>
  <si>
    <t>skruž pro uliční vpusť horní betonová 450x295x50mm</t>
  </si>
  <si>
    <t>2052541803</t>
  </si>
  <si>
    <t>"dodávka skruží nových UV"</t>
  </si>
  <si>
    <t>895941321</t>
  </si>
  <si>
    <t>Osazení vpusti uliční z betonových dílců DN 450 skruž středová 195 mm</t>
  </si>
  <si>
    <t>1127491540</t>
  </si>
  <si>
    <t>https://podminky.urs.cz/item/CS_URS_2023_01/895941321</t>
  </si>
  <si>
    <t>59223860</t>
  </si>
  <si>
    <t>skruž pro uliční vpusť středová betonová 450x195x50mm</t>
  </si>
  <si>
    <t>121722248</t>
  </si>
  <si>
    <t>28</t>
  </si>
  <si>
    <t>895941351</t>
  </si>
  <si>
    <t>Osazení vpusti uliční z betonových dílců DN 500 skruž horní pro čtvercovou vtokovou mříž</t>
  </si>
  <si>
    <t>-636241420</t>
  </si>
  <si>
    <t>https://podminky.urs.cz/item/CS_URS_2023_01/895941351</t>
  </si>
  <si>
    <t>"osazení mříží nových UV dle PD vč.kal.koše a vyrovnávacího prstence"</t>
  </si>
  <si>
    <t>29</t>
  </si>
  <si>
    <t>55242320</t>
  </si>
  <si>
    <t>mříž vtoková litinová plochá 500x500mm</t>
  </si>
  <si>
    <t>-670243656</t>
  </si>
  <si>
    <t>"dodávka mříží pro nové UV"</t>
  </si>
  <si>
    <t>30</t>
  </si>
  <si>
    <t>55241000</t>
  </si>
  <si>
    <t>koš kalový pod kruhovou mříž - lehký</t>
  </si>
  <si>
    <t>-2084103122</t>
  </si>
  <si>
    <t>"dodávka kal.koše pro nové UV dle PD"</t>
  </si>
  <si>
    <t>31</t>
  </si>
  <si>
    <t>59223864</t>
  </si>
  <si>
    <t>prstenec pro uliční vpusť vyrovnávací betonový 390x60x130mm</t>
  </si>
  <si>
    <t>-1685208685</t>
  </si>
  <si>
    <t>"dodávka prstenců nových UV"</t>
  </si>
  <si>
    <t>893</t>
  </si>
  <si>
    <t>Kanalizační přípojky</t>
  </si>
  <si>
    <t>32</t>
  </si>
  <si>
    <t>129001101</t>
  </si>
  <si>
    <t>Příplatek k cenám vykopávek za ztížení vykopávky v blízkosti podzemního vedení nebo výbušnin v horninách jakékoliv třídy</t>
  </si>
  <si>
    <t>-455326647</t>
  </si>
  <si>
    <t>https://podminky.urs.cz/item/CS_URS_2023_01/129001101</t>
  </si>
  <si>
    <t>"Ztížení ZP v prostoru vedení podz. IS - 5% objemu"</t>
  </si>
  <si>
    <t>3,78*0,05</t>
  </si>
  <si>
    <t>33</t>
  </si>
  <si>
    <t>132251101</t>
  </si>
  <si>
    <t>Hloubení nezapažených rýh šířky do 800 mm strojně s urovnáním dna do předepsaného profilu a spádu v hornině třídy těžitelnosti I skupiny 3 do 20 m3</t>
  </si>
  <si>
    <t>779340906</t>
  </si>
  <si>
    <t>https://podminky.urs.cz/item/CS_URS_2023_01/132251101</t>
  </si>
  <si>
    <t>"připojení nových vpustí  na DK dle PD"</t>
  </si>
  <si>
    <t>"předpokládaná délka přípojky 3,50 m, hl. DK prům.1,50 m a hl. UV prům.0,90 m"</t>
  </si>
  <si>
    <t>"výkop vč.tl.lože"</t>
  </si>
  <si>
    <t>3,50*0,80*(1,50+0,15+0,90+0,15)/2</t>
  </si>
  <si>
    <t>34</t>
  </si>
  <si>
    <t>2145838854</t>
  </si>
  <si>
    <t>3,78</t>
  </si>
  <si>
    <t>35</t>
  </si>
  <si>
    <t>1616680286</t>
  </si>
  <si>
    <t>"Dosypání rýhy připoj.potrubí UV vhodným materiálem (ŠD, ŠTP)"</t>
  </si>
  <si>
    <t>"Odpočet podsypu a obsypu potrubí - tl. 0,50+0,15 m"</t>
  </si>
  <si>
    <t>-3,50*0,80*0,65</t>
  </si>
  <si>
    <t>36</t>
  </si>
  <si>
    <t>1219740823</t>
  </si>
  <si>
    <t>"Materiál pro obsyp (2,00 t/m3)"</t>
  </si>
  <si>
    <t>1,96*2,00</t>
  </si>
  <si>
    <t>37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</si>
  <si>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</si>
  <si>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</si>
  <si>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-222138213</t>
  </si>
  <si>
    <t>https://podminky.urs.cz/item/CS_URS_2023_01/175111101</t>
  </si>
  <si>
    <t>"Obsyp potrubí vhodným materiálem dle PD - tl. 50 cm"</t>
  </si>
  <si>
    <t>3,50*0,80*0,50</t>
  </si>
  <si>
    <t>38</t>
  </si>
  <si>
    <t>58337331</t>
  </si>
  <si>
    <t>štěrkopísek frakce 0/22</t>
  </si>
  <si>
    <t>240078259</t>
  </si>
  <si>
    <t>"Obsyp potrubí + dosypání rýh (1,95 t/m3)"</t>
  </si>
  <si>
    <t>1,40*1,95</t>
  </si>
  <si>
    <t>39</t>
  </si>
  <si>
    <t>1546359171</t>
  </si>
  <si>
    <t>"Lože pod připoj.potrubí  - tl. 15 cm"</t>
  </si>
  <si>
    <t>3,50*0,80*0,15</t>
  </si>
  <si>
    <t>40</t>
  </si>
  <si>
    <t>871315221</t>
  </si>
  <si>
    <t>Kanalizační potrubí z tvrdého PVC v otevřeném výkopu ve sklonu do 20 %, hladkého plnostěnného jednovrstvého, tuhost třídy SN 8 DN 160</t>
  </si>
  <si>
    <t>477468035</t>
  </si>
  <si>
    <t>https://podminky.urs.cz/item/CS_URS_2023_01/871315221</t>
  </si>
  <si>
    <t>"Dodávka a montáž připoj.potrubí UV"</t>
  </si>
  <si>
    <t>3,50</t>
  </si>
  <si>
    <t>41</t>
  </si>
  <si>
    <t>892-001</t>
  </si>
  <si>
    <t>Kontrola připojení kanalizace - kamerová zkouška</t>
  </si>
  <si>
    <t>-570197861</t>
  </si>
  <si>
    <t>"kontrola připojek UV dle PD"</t>
  </si>
  <si>
    <t>42</t>
  </si>
  <si>
    <t>892312121</t>
  </si>
  <si>
    <t>Tlakové zkoušky vzduchem těsnícími vaky ucpávkovými DN 150</t>
  </si>
  <si>
    <t>úsek</t>
  </si>
  <si>
    <t>-1268690485</t>
  </si>
  <si>
    <t>https://podminky.urs.cz/item/CS_URS_2023_01/892312121</t>
  </si>
  <si>
    <t>"Tlaková zkouška nových přípojek UV"</t>
  </si>
  <si>
    <t>43</t>
  </si>
  <si>
    <t>899997001</t>
  </si>
  <si>
    <t>Připojení kanalizace na stávající řad</t>
  </si>
  <si>
    <t>-784122805</t>
  </si>
  <si>
    <t>Poznámka k položce:_x000D_
Firemní položka._x000D_
Položka obsahuje veškeré potřebné činnosti a materiál pro připojení na stávající kanalizační řad vč. zajištění nepropustnosti spojů.</t>
  </si>
  <si>
    <t>"napojení nových přpojek na stávající řad DK dle PD"</t>
  </si>
  <si>
    <t>Ostatní konstrukce a práce, bourání</t>
  </si>
  <si>
    <t>44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</si>
  <si>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</si>
  <si>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</si>
  <si>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-333049616</t>
  </si>
  <si>
    <t>https://podminky.urs.cz/item/CS_URS_2023_01/916111123</t>
  </si>
  <si>
    <t>"obruba ze žul.kostky dle PD"</t>
  </si>
  <si>
    <t>"přídlažba - jednořádek"</t>
  </si>
  <si>
    <t>104,5</t>
  </si>
  <si>
    <t>"přídlažba - dvojřádek"</t>
  </si>
  <si>
    <t>2*73,5</t>
  </si>
  <si>
    <t>45</t>
  </si>
  <si>
    <t>58381007</t>
  </si>
  <si>
    <t>kostka štípaná dlažební žula drobná 8/10</t>
  </si>
  <si>
    <t>2019620236</t>
  </si>
  <si>
    <t>"dodávka žul. kostek, ztratné 2%"</t>
  </si>
  <si>
    <t>251,50*0,10*1,02</t>
  </si>
  <si>
    <t>46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</si>
  <si>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</si>
  <si>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</si>
  <si>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1419593852</t>
  </si>
  <si>
    <t>https://podminky.urs.cz/item/CS_URS_2023_01/916131213</t>
  </si>
  <si>
    <t>"osazení nových obrub dle PD"</t>
  </si>
  <si>
    <t>"standardní"    91,5</t>
  </si>
  <si>
    <t>"přechodové"    8</t>
  </si>
  <si>
    <t>"nájezdové"    16</t>
  </si>
  <si>
    <t>47</t>
  </si>
  <si>
    <t>59217029</t>
  </si>
  <si>
    <t>obrubník betonový silniční nájezdový 1000x150x150mm</t>
  </si>
  <si>
    <t>-1507459305</t>
  </si>
  <si>
    <t>"dodávka nových obrub - ztratné 1%"</t>
  </si>
  <si>
    <t>16,00*1,01</t>
  </si>
  <si>
    <t>48</t>
  </si>
  <si>
    <t>59217030</t>
  </si>
  <si>
    <t>obrubník betonový silniční přechodový 1000x150x150-250mm</t>
  </si>
  <si>
    <t>-379969139</t>
  </si>
  <si>
    <t>8,00*1,01</t>
  </si>
  <si>
    <t>49</t>
  </si>
  <si>
    <t>59217031</t>
  </si>
  <si>
    <t>obrubník betonový silniční 1000x150x250mm</t>
  </si>
  <si>
    <t>-1858836955</t>
  </si>
  <si>
    <t>91,50*1,01</t>
  </si>
  <si>
    <t>50</t>
  </si>
  <si>
    <t>916991121</t>
  </si>
  <si>
    <t>Lože pod obrubníky, krajníky nebo obruby z dlažebních kostek z betonu prostého</t>
  </si>
  <si>
    <t>1925487324</t>
  </si>
  <si>
    <t>https://podminky.urs.cz/item/CS_URS_2023_01/916991121</t>
  </si>
  <si>
    <t>"zesílené bet.lože pod obrubou dle PD"</t>
  </si>
  <si>
    <t>"obrubník silniční  - 0,020 m3/m"</t>
  </si>
  <si>
    <t>115,50*0,020</t>
  </si>
  <si>
    <t>"jednořádek žulová kostka  - 0,015 m3/m"</t>
  </si>
  <si>
    <t>104,50*0,015</t>
  </si>
  <si>
    <t>"dvojřádek žulová kostka  - 0,025 m3/m"</t>
  </si>
  <si>
    <t>73,50*0,025</t>
  </si>
  <si>
    <t>51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</si>
  <si>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</si>
  <si>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</si>
  <si>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-1826009998</t>
  </si>
  <si>
    <t>https://podminky.urs.cz/item/CS_URS_2023_01/919732211</t>
  </si>
  <si>
    <t>"izolace napojení živič.krytu na stáv.konstrukce zálivkou - styčná spára dle PD"</t>
  </si>
  <si>
    <t>19,00</t>
  </si>
  <si>
    <t>52</t>
  </si>
  <si>
    <t>919735112</t>
  </si>
  <si>
    <t>Řezání stávajícího živičného krytu nebo podkladu hloubky přes 50 do 100 mm</t>
  </si>
  <si>
    <t>1753381923</t>
  </si>
  <si>
    <t>https://podminky.urs.cz/item/CS_URS_2023_01/919735112</t>
  </si>
  <si>
    <t>"zaříznutí stávajícího živičného krytu komunikace pro napojení na stávající konstrukce"</t>
  </si>
  <si>
    <t>53</t>
  </si>
  <si>
    <t>999999101</t>
  </si>
  <si>
    <t>Příplatek za úpravu betonových obrub silničních seříznutím a dělením kolmým nebo šikmým pro vytvoření napojení v oblouku nebo zkrácení na požadovanou délku</t>
  </si>
  <si>
    <t>ks</t>
  </si>
  <si>
    <t>1813313993</t>
  </si>
  <si>
    <t>"předpoklad 5% z celk.množství osazovaných obrub"</t>
  </si>
  <si>
    <t>111,50*0,05</t>
  </si>
  <si>
    <t>901</t>
  </si>
  <si>
    <t>Městský mobiliář</t>
  </si>
  <si>
    <t>54</t>
  </si>
  <si>
    <t>901901905</t>
  </si>
  <si>
    <t>Kontejner 1100 l plastový černý - komunální odpad</t>
  </si>
  <si>
    <t>-2085528649</t>
  </si>
  <si>
    <t>"dodávka a osazení na místo kontejnerů na odpad dle PD"</t>
  </si>
  <si>
    <t>55</t>
  </si>
  <si>
    <t>901901906</t>
  </si>
  <si>
    <t>Kontejner 1100 l plastový žlutý - s vhozem na plasty</t>
  </si>
  <si>
    <t>861229755</t>
  </si>
  <si>
    <t>56</t>
  </si>
  <si>
    <t>901901907</t>
  </si>
  <si>
    <t>Kontejner 1100 l plastový modrý - s vhozem na sklo</t>
  </si>
  <si>
    <t>1898709046</t>
  </si>
  <si>
    <t>57</t>
  </si>
  <si>
    <t>901901908</t>
  </si>
  <si>
    <t>Kontejner 1100 l plastový zelený - s vhozem na papír</t>
  </si>
  <si>
    <t>1751580367</t>
  </si>
  <si>
    <t>998</t>
  </si>
  <si>
    <t>Přesun hmot</t>
  </si>
  <si>
    <t>58</t>
  </si>
  <si>
    <t>998225111</t>
  </si>
  <si>
    <t>Přesun hmot pro komunikace s krytem z kameniva, monolitickým betonovým nebo živičným dopravní vzdálenost do 200 m jakékoliv délky objektu</t>
  </si>
  <si>
    <t>877059374</t>
  </si>
  <si>
    <t>https://podminky.urs.cz/item/CS_URS_2023_01/998225111</t>
  </si>
  <si>
    <t>SO 110 - Komunikace pro pěší</t>
  </si>
  <si>
    <t xml:space="preserve">    89 - Ostatní konstrukce na trubním vedení</t>
  </si>
  <si>
    <t>-1047361992</t>
  </si>
  <si>
    <t>"odkopávka pro novou konstrukci chodníku dle PD"</t>
  </si>
  <si>
    <t>121,88</t>
  </si>
  <si>
    <t>Mezisoučet</t>
  </si>
  <si>
    <t>"index rozšíření ploch i= 1,05"</t>
  </si>
  <si>
    <t>"přírodní"    (197,70+7,30+135,70)*1,05*0,30</t>
  </si>
  <si>
    <t>"SLP"    (5,10+0,80+1,30)*1,05*0,30</t>
  </si>
  <si>
    <t>"odpočet pouze překládané části u plotu MŠ"</t>
  </si>
  <si>
    <t>-50*0,50*1,05*0,30</t>
  </si>
  <si>
    <t>1627546461</t>
  </si>
  <si>
    <t>121,88+101,714</t>
  </si>
  <si>
    <t>1696082194</t>
  </si>
  <si>
    <t>-472338975</t>
  </si>
  <si>
    <t>101,714*1,76</t>
  </si>
  <si>
    <t>-1819188705</t>
  </si>
  <si>
    <t>"přírodní"    (197,70+7,30+135,70)*1,05</t>
  </si>
  <si>
    <t>"SLP"    (5,10+0,80+1,30)*1,05</t>
  </si>
  <si>
    <t>-50*0,50*1,05</t>
  </si>
  <si>
    <t>564871111</t>
  </si>
  <si>
    <t>Podklad ze štěrkodrti ŠD s rozprostřením a zhutněním plochy přes 100 m2, po zhutnění tl. 250 mm</t>
  </si>
  <si>
    <t>-1531382798</t>
  </si>
  <si>
    <t>https://podminky.urs.cz/item/CS_URS_2023_01/564871111</t>
  </si>
  <si>
    <t>"nová skladba konstrukce chodníků dle PD"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</si>
  <si>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</si>
  <si>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</si>
  <si>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-942160447</t>
  </si>
  <si>
    <t>https://podminky.urs.cz/item/CS_URS_2023_01/596211112</t>
  </si>
  <si>
    <t>"nová skladba konstrukce chodníků dle PD - kladečské schema"</t>
  </si>
  <si>
    <t>"přírodní"    197,70+7,30+135,70</t>
  </si>
  <si>
    <t>"SLP"    5,10+0,80+1,30</t>
  </si>
  <si>
    <t>59245006</t>
  </si>
  <si>
    <t>dlažba tvar obdélník betonová pro nevidomé 200x100x60mm barevná</t>
  </si>
  <si>
    <t>136772839</t>
  </si>
  <si>
    <t>"dodávka dlažby SLP signální a varovné pásy dle PD - ztratné 3%"</t>
  </si>
  <si>
    <t>"SLP(červená)"    (5,10+0,80+1,30)*1,03</t>
  </si>
  <si>
    <t>59245021</t>
  </si>
  <si>
    <t>dlažba tvar čtverec betonová 200x200x60mm přírodní</t>
  </si>
  <si>
    <t>1927025307</t>
  </si>
  <si>
    <t>"dodávka dlažby dle PD - ztratné 1%"</t>
  </si>
  <si>
    <t>"přírodní - bez fazety"    (197,70+7,30+135,70)*1,01</t>
  </si>
  <si>
    <t>899331111</t>
  </si>
  <si>
    <t>Výšková úprava uličního vstupu nebo vpusti do 200 mm zvýšením poklopu</t>
  </si>
  <si>
    <t>433225780</t>
  </si>
  <si>
    <t>https://podminky.urs.cz/item/CS_URS_2023_01/899331111</t>
  </si>
  <si>
    <t>"výšková úprava poklopů stáv.šachty v upravované ploše chodníku dle PD"</t>
  </si>
  <si>
    <t>"čtvercová šachta"     1</t>
  </si>
  <si>
    <t>89</t>
  </si>
  <si>
    <t>Ostatní konstrukce na trubním vedení</t>
  </si>
  <si>
    <t>890211811</t>
  </si>
  <si>
    <t>Bourání šachet a jímek ručně velikosti obestavěného prostoru do 1,5 m3 z prostého betonu</t>
  </si>
  <si>
    <t>1960081361</t>
  </si>
  <si>
    <t>https://podminky.urs.cz/item/CS_URS_2023_01/890211811</t>
  </si>
  <si>
    <t>"zrušení - vybourání stávajících UV v ploše chodníku dle PD; 0,30 m3/kus"</t>
  </si>
  <si>
    <t>0,30</t>
  </si>
  <si>
    <t>899202211</t>
  </si>
  <si>
    <t>Demontáž mříží litinových včetně rámů, hmotnosti jednotlivě přes 50 do 100 Kg</t>
  </si>
  <si>
    <t>-1359856606</t>
  </si>
  <si>
    <t>https://podminky.urs.cz/item/CS_URS_2023_01/899202211</t>
  </si>
  <si>
    <t>"zrušení - vybourání stávajících UV v ploše chodníku dle PD - dem.mříží"</t>
  </si>
  <si>
    <t>899997005.FP</t>
  </si>
  <si>
    <t>Zaslepení přípojky vybourané UV</t>
  </si>
  <si>
    <t>-272036351</t>
  </si>
  <si>
    <t>Poznámka k položce:_x000D_
Firemní položka._x000D_
Položka obsahuje veškeré potřebné činnosti a materiál pro zaslepení a zajištění nepropustnosti přípojky bourané stávající UV. (např. beton, PU pěna apod.)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</si>
  <si>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</si>
  <si>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</si>
  <si>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1504492217</t>
  </si>
  <si>
    <t>https://podminky.urs.cz/item/CS_URS_2023_01/916231213</t>
  </si>
  <si>
    <t>"osazení obruby nových chodníků dle PD"</t>
  </si>
  <si>
    <t>83+89</t>
  </si>
  <si>
    <t>59217017</t>
  </si>
  <si>
    <t>obrubník betonový chodníkový 1000x100x250mm</t>
  </si>
  <si>
    <t>-83119972</t>
  </si>
  <si>
    <t>172,00*1,01</t>
  </si>
  <si>
    <t>-1542091123</t>
  </si>
  <si>
    <t>"obrubník chodníkový - 0,015 m3/m"</t>
  </si>
  <si>
    <t>172,00*0,015</t>
  </si>
  <si>
    <t>999999102</t>
  </si>
  <si>
    <t>Příplatek za úpravu betonových obrub chodníkových seříznutím a dělením kolmým nebo šikmým pro vytvoření napojení v oblouku nebo zkrácení na požadovanou délku</t>
  </si>
  <si>
    <t>-990827185</t>
  </si>
  <si>
    <t>172,00*0,05</t>
  </si>
  <si>
    <t>999999109</t>
  </si>
  <si>
    <t>Zajištění oplocení sousedních nemovitostí proti poškození</t>
  </si>
  <si>
    <t>1655145534</t>
  </si>
  <si>
    <t>Poznámka k položce:_x000D_
Firemní položka_x000D_
Zajištění stávajícího oplocení sousedních nemovitostí - MŠ - proti poškození výstavbou podél překládaného a rozšiřovaného chodníku. Dle PD cca 50 m.</t>
  </si>
  <si>
    <t>901901901</t>
  </si>
  <si>
    <t>Stojan na jízdní kola obloukový - 5 stání</t>
  </si>
  <si>
    <t>-192497952</t>
  </si>
  <si>
    <t>Poznámka k položce:_x000D_
Firemní položka_x000D_
Dodávka a osazení ocelového pozinkovaného obloukového stojanu pro jízdní kola dle specifikace objednatele.</t>
  </si>
  <si>
    <t>"dodávka a osazení stojanů na jízdní kola dle PD"</t>
  </si>
  <si>
    <t>1611949796</t>
  </si>
  <si>
    <t>"původní UV"    0,628</t>
  </si>
  <si>
    <t>-1587797766</t>
  </si>
  <si>
    <t>"původní UV"    0,628*15</t>
  </si>
  <si>
    <t>1151845373</t>
  </si>
  <si>
    <t>998223011</t>
  </si>
  <si>
    <t>Přesun hmot pro pozemní komunikace s krytem dlážděným dopravní vzdálenost do 200 m jakékoliv délky objektu</t>
  </si>
  <si>
    <t>447484924</t>
  </si>
  <si>
    <t>https://podminky.urs.cz/item/CS_URS_2023_01/998223011</t>
  </si>
  <si>
    <t>SO 130 - Parkoviště</t>
  </si>
  <si>
    <t xml:space="preserve">    21 - Zakládání - úprava podloží a základové spáry, zlepšování vlastností hornin</t>
  </si>
  <si>
    <t>2071317497</t>
  </si>
  <si>
    <t>"odkopávka pro novou konstrukci parkovišť dle PD"</t>
  </si>
  <si>
    <t>138,22</t>
  </si>
  <si>
    <t>"odkop. původ.podloží pro  vytvoření aktivní zóny dle PD, index rozšíření ploch i = 1,06"</t>
  </si>
  <si>
    <t>306,90*1,06*0,30</t>
  </si>
  <si>
    <t>-927928444</t>
  </si>
  <si>
    <t>138,22+97,594</t>
  </si>
  <si>
    <t>1110779795</t>
  </si>
  <si>
    <t>"index rozšíření ploch i=1,06"</t>
  </si>
  <si>
    <t>1162639776</t>
  </si>
  <si>
    <t>97,594*1,76</t>
  </si>
  <si>
    <t>-1493879009</t>
  </si>
  <si>
    <t>"úprava pláně pod nové konstrukce dle PD,index rozšíření ploch i = 1,06"</t>
  </si>
  <si>
    <t>306,90*1,06</t>
  </si>
  <si>
    <t>Zakládání - úprava podloží a základové spáry, zlepšování vlastností hornin</t>
  </si>
  <si>
    <t>211531111</t>
  </si>
  <si>
    <t>Výplň kamenivem do rýh odvodňovacích žeber nebo trativodů bez zhutnění, s úpravou povrchu výplně kamenivem hrubým drceným frakce 16 až 63 mm</t>
  </si>
  <si>
    <t>-404569635</t>
  </si>
  <si>
    <t>https://podminky.urs.cz/item/CS_URS_2023_01/211531111</t>
  </si>
  <si>
    <t>"výplň odvodňovacího žebra - vsaku pod parkovišti dle PD fce 32/63 mm"</t>
  </si>
  <si>
    <t>38,00*0,90*0,70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</si>
  <si>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</si>
  <si>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</si>
  <si>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1144747055</t>
  </si>
  <si>
    <t>https://podminky.urs.cz/item/CS_URS_2023_01/211971121</t>
  </si>
  <si>
    <t>"opláštění odvodňovacích žeber - vsaků pod parkovišti geotextilií dle PD"</t>
  </si>
  <si>
    <t>"odečteno digitálně z výkr. D1.1.2a a D1.1.2c + TZ"</t>
  </si>
  <si>
    <t>(2*0,90+2*0,70)*38,00</t>
  </si>
  <si>
    <t>69311060</t>
  </si>
  <si>
    <t>geotextilie netkaná separační, ochranná, filtrační, drenážní PP 200g/m2</t>
  </si>
  <si>
    <t>-2015355704</t>
  </si>
  <si>
    <t>"dodávka geotextilie na opláštění odvodňovacích žeber - vsaků pod parkovišti, ztratné+přesah 12%"</t>
  </si>
  <si>
    <t>121,60*1,12</t>
  </si>
  <si>
    <t>-1969632570</t>
  </si>
  <si>
    <t>"nová skladba konstrukce parkovišť dle PD"</t>
  </si>
  <si>
    <t>"ŠDb 32/63 - index rozšíření ploch i= 1,04"</t>
  </si>
  <si>
    <t>(102,40+17,50+27,40+4*39,90)*1,04</t>
  </si>
  <si>
    <t>564851114</t>
  </si>
  <si>
    <t>Podklad ze štěrkodrti ŠD s rozprostřením a zhutněním plochy přes 100 m2, po zhutnění tl. 180 mm</t>
  </si>
  <si>
    <t>977852457</t>
  </si>
  <si>
    <t>https://podminky.urs.cz/item/CS_URS_2023_01/564851114</t>
  </si>
  <si>
    <t>"ŠDa (32-63) - index rozšíření ploch i= 1,02"</t>
  </si>
  <si>
    <t>(102,40+17,50+27,40+4*39,90)*1,02</t>
  </si>
  <si>
    <t>596412211</t>
  </si>
  <si>
    <t>Kladení dlažby z betonových vegetačních dlaždic pozemních komunikací s ložem z kameniva těženého nebo drceného tl. do 50 mm, s vyplněním spár a vegetačních otvorů, s hutněním vibrováním tl. 80 mm, pro plochy přes 50 do 100 m2</t>
  </si>
  <si>
    <t>-201046672</t>
  </si>
  <si>
    <t>https://podminky.urs.cz/item/CS_URS_2023_01/596412211</t>
  </si>
  <si>
    <t>"dlažba parkovišť dle PD, odečteno digitálně z výkr. D1.1.2a a D1.1.2c"</t>
  </si>
  <si>
    <t>102,40+17,50+27,40+4*39,90</t>
  </si>
  <si>
    <t>59245020</t>
  </si>
  <si>
    <t>dlažba tvar obdélník betonová 200x100x80mm přírodní</t>
  </si>
  <si>
    <t>329874216</t>
  </si>
  <si>
    <t>"dodávka dlažby dle PD, ztratné 3%"</t>
  </si>
  <si>
    <t>"dlažba vyhrazeného stání - 20/10 přírodní"    17,50*1,03</t>
  </si>
  <si>
    <t>59245099.CM</t>
  </si>
  <si>
    <t>zatravňovací dlažba pro pojezdové plochy 200(170)x200(170)x80 mm colormix ARABICA</t>
  </si>
  <si>
    <t>798617499</t>
  </si>
  <si>
    <t>"dodávka dlažby dle PD, ztratné 2%"</t>
  </si>
  <si>
    <t>"dlažba parkovacích stání - polovegetační 20/20 arabica"    (306,90-17,50)*1,02</t>
  </si>
  <si>
    <t>-902181838</t>
  </si>
  <si>
    <t>"zrušení - vybourání stávajících UV v ploše parkoviště dle PD; 0,30 m3/kus"</t>
  </si>
  <si>
    <t>-1828082842</t>
  </si>
  <si>
    <t>"zrušení - vybourání stávajících UV v ploše parkoviště dle PD - dem.mříží"</t>
  </si>
  <si>
    <t>-1678219336</t>
  </si>
  <si>
    <t>1424407457</t>
  </si>
  <si>
    <t>"standardní"    34+14,5+4*18</t>
  </si>
  <si>
    <t>"přechodové"    1+1</t>
  </si>
  <si>
    <t>-1872977894</t>
  </si>
  <si>
    <t>120,50*1,01</t>
  </si>
  <si>
    <t>-1281198831</t>
  </si>
  <si>
    <t>(1+1)*1,01</t>
  </si>
  <si>
    <t>1549476182</t>
  </si>
  <si>
    <t>122,50*0,020</t>
  </si>
  <si>
    <t>1688589869</t>
  </si>
  <si>
    <t>122,50*0,05</t>
  </si>
  <si>
    <t>2091878666</t>
  </si>
  <si>
    <t>-201654207</t>
  </si>
  <si>
    <t>1396824207</t>
  </si>
  <si>
    <t>320835536</t>
  </si>
  <si>
    <t>SO 191 - Dopravní značení - konečné</t>
  </si>
  <si>
    <t>914111111</t>
  </si>
  <si>
    <t>Montáž svislé dopravní značky základní velikosti do 1 m2 objímkami na sloupky nebo konzoly</t>
  </si>
  <si>
    <t>2089923220</t>
  </si>
  <si>
    <t>https://podminky.urs.cz/item/CS_URS_2023_01/914111111</t>
  </si>
  <si>
    <t>"montáž nového DZ dle PD, odečteno digitálně z výkr. D1.1.2a"</t>
  </si>
  <si>
    <t>"IP12 - parkoviště s vyznačením V10f"    1</t>
  </si>
  <si>
    <t>"P4"    1</t>
  </si>
  <si>
    <t>40445625</t>
  </si>
  <si>
    <t>informativní značky provozní IP8, IP9, IP11-IP13 500x700mm</t>
  </si>
  <si>
    <t>-1059811960</t>
  </si>
  <si>
    <t>"dodávka nového DZ dle PD"</t>
  </si>
  <si>
    <t>40445608</t>
  </si>
  <si>
    <t>značky upravující přednost P1, P4 700mm</t>
  </si>
  <si>
    <t>2020234108</t>
  </si>
  <si>
    <t>914511112</t>
  </si>
  <si>
    <t>Montáž sloupku dopravních značek délky do 3,5 m do hliníkové patky pro sloupek D 60 mm</t>
  </si>
  <si>
    <t>1330060681</t>
  </si>
  <si>
    <t>https://podminky.urs.cz/item/CS_URS_2023_01/914511112</t>
  </si>
  <si>
    <t>"montáž sloupků nového DZ dle PD, odečteno digitálně z výkr. D1.1.2a"</t>
  </si>
  <si>
    <t>40445235</t>
  </si>
  <si>
    <t>sloupek pro dopravní značku Al D 60mm v 3,5m</t>
  </si>
  <si>
    <t>680402292</t>
  </si>
  <si>
    <t>"dodávka nových sloupků DZ dle PD"</t>
  </si>
  <si>
    <t>915111111</t>
  </si>
  <si>
    <t>Vodorovné dopravní značení stříkané barvou dělící čára šířky 125 mm souvislá bílá základní</t>
  </si>
  <si>
    <t>436053211</t>
  </si>
  <si>
    <t>https://podminky.urs.cz/item/CS_URS_2023_01/915111111</t>
  </si>
  <si>
    <t>"doplnění VDZ dle PD, odečteno digitálně z výkr. D1.1.2a"</t>
  </si>
  <si>
    <t>"V10b - parkoviště"    17*5,00</t>
  </si>
  <si>
    <t>915131111</t>
  </si>
  <si>
    <t>Vodorovné dopravní značení stříkané barvou přechody pro chodce, šipky, symboly bílé základní</t>
  </si>
  <si>
    <t>-457031596</t>
  </si>
  <si>
    <t>https://podminky.urs.cz/item/CS_URS_2023_01/915131111</t>
  </si>
  <si>
    <t>"symbol V10f - parkoviště"    2,50</t>
  </si>
  <si>
    <t>915611111</t>
  </si>
  <si>
    <t>Předznačení pro vodorovné značení stříkané barvou nebo prováděné z nátěrových hmot liniové dělicí čáry, vodicí proužky</t>
  </si>
  <si>
    <t>-585967117</t>
  </si>
  <si>
    <t>https://podminky.urs.cz/item/CS_URS_2023_01/915611111</t>
  </si>
  <si>
    <t>915621111</t>
  </si>
  <si>
    <t>Předznačení pro vodorovné značení stříkané barvou nebo prováděné z nátěrových hmot plošné šipky, symboly, nápisy</t>
  </si>
  <si>
    <t>-1404958835</t>
  </si>
  <si>
    <t>https://podminky.urs.cz/item/CS_URS_2023_01/915621111</t>
  </si>
  <si>
    <t>-1156514483</t>
  </si>
  <si>
    <t>SO 192 - DIO</t>
  </si>
  <si>
    <t>913911000</t>
  </si>
  <si>
    <t>Montáž a demontáž dočasného dopravního značení pod dobu výstavby</t>
  </si>
  <si>
    <t>853555542</t>
  </si>
  <si>
    <t>Poznámka k položce:_x000D_
Firemní položka_x000D_
Dodávka, osazení, montáž, demontáž dočasného dopravního značení dle PD a jeho údržba po celou dobu výstavby.</t>
  </si>
  <si>
    <t>400 - Elektro a sdělovací objekty</t>
  </si>
  <si>
    <t>SO 401 - Rozvody VO</t>
  </si>
  <si>
    <t>Ing. Tomáš Nedoma</t>
  </si>
  <si>
    <t>0211 - Silnoproud - montáž</t>
  </si>
  <si>
    <t>0212 - Silnoproud - materiál nosný</t>
  </si>
  <si>
    <t>046 - Zemní práce pro montážní práce</t>
  </si>
  <si>
    <t>0211</t>
  </si>
  <si>
    <t>Silnoproud - montáž</t>
  </si>
  <si>
    <t>210 01-0135</t>
  </si>
  <si>
    <t>Montáž trubek ochranných plastových tuhých D do 90 mm uložených pevně</t>
  </si>
  <si>
    <t>-1040040930</t>
  </si>
  <si>
    <t>210 01-0138</t>
  </si>
  <si>
    <t>Montáž trubek ochranných plastových tuhých D do 152 mm uložených pevně</t>
  </si>
  <si>
    <t>-802649545</t>
  </si>
  <si>
    <t>210 02-0951</t>
  </si>
  <si>
    <t>Montáž tabulky výstražné smaltované formát A3 až A4</t>
  </si>
  <si>
    <t>80945823</t>
  </si>
  <si>
    <t>8+2</t>
  </si>
  <si>
    <t>210 02-1014</t>
  </si>
  <si>
    <t>Zhotovení otvorů v plastu tl do 4 mm kruhových D do 100 mm</t>
  </si>
  <si>
    <t>-1652035529</t>
  </si>
  <si>
    <t>210 04-0741</t>
  </si>
  <si>
    <t>Odmaštění ocelových součástí venkovního vedení nn na zemi</t>
  </si>
  <si>
    <t>1516395623</t>
  </si>
  <si>
    <t>210 04-0751</t>
  </si>
  <si>
    <t>Očištění ocelových součástí venkovního vedení nn na zemi</t>
  </si>
  <si>
    <t>1332823722</t>
  </si>
  <si>
    <t>210 04-0761</t>
  </si>
  <si>
    <t>Nátěr základní ocelových součástí venkovního vedení nn na zemi</t>
  </si>
  <si>
    <t>2081913000</t>
  </si>
  <si>
    <t>210 04-0771</t>
  </si>
  <si>
    <t>Nátěr vrchní ocelových součástí venkovního vedení nn na zemi</t>
  </si>
  <si>
    <t>203109355</t>
  </si>
  <si>
    <t>210 05-0441</t>
  </si>
  <si>
    <t>Zajištění šroubů barvou na konzolách, objímkách, nosičích svítidel</t>
  </si>
  <si>
    <t>-1739455477</t>
  </si>
  <si>
    <t>210 10-0001</t>
  </si>
  <si>
    <t>Ukončení vodičů v rozváděči nebo na přístroji včetně zapojení průřezu žíly do 2,5 mm2</t>
  </si>
  <si>
    <t>-659530766</t>
  </si>
  <si>
    <t>(8+2)*3*2</t>
  </si>
  <si>
    <t>210 10-0151</t>
  </si>
  <si>
    <t>Ukončení kabelů smršťovací záklopkou nebo páskou se zapojením bez letování žíly do 4x16 mm2</t>
  </si>
  <si>
    <t>-436303347</t>
  </si>
  <si>
    <t>3+2+1+6*2+1</t>
  </si>
  <si>
    <t>210 10-1233</t>
  </si>
  <si>
    <t>Propojení kabelů celoplastových spojkou do 1 kV venkovní smršťovací SVCZ 1až5 žíly do 4x10až16 mm2</t>
  </si>
  <si>
    <t>-818229426</t>
  </si>
  <si>
    <t>210 12-0101</t>
  </si>
  <si>
    <t>Montáž pojistkových patron do 60 A se styčným kroužkem</t>
  </si>
  <si>
    <t>-396051013</t>
  </si>
  <si>
    <t>210 12-2022</t>
  </si>
  <si>
    <t>Montáž svodiče přepětí nn 2.stupeň jednopólových dvoudílných s modulem do krabic</t>
  </si>
  <si>
    <t>-882333435</t>
  </si>
  <si>
    <t>210 20-2013</t>
  </si>
  <si>
    <t>Montáž svítidel výbojkových průmyslových stropních závěsných na výložník</t>
  </si>
  <si>
    <t>-922114648</t>
  </si>
  <si>
    <t>210 20-4011</t>
  </si>
  <si>
    <t>Montáž stožárů osvětlení ocelových samostatně stojících délky do 12 m</t>
  </si>
  <si>
    <t>-973537940</t>
  </si>
  <si>
    <t>210 20-4103</t>
  </si>
  <si>
    <t>Montáž výložníků osvětlení jednoramenných sloupových hmotnosti do 35 kg</t>
  </si>
  <si>
    <t>-461907764</t>
  </si>
  <si>
    <t>210 20-4201</t>
  </si>
  <si>
    <t>Montáž elektrovýzbroje stožárů osvětlení 1 okruh</t>
  </si>
  <si>
    <t>-1680598730</t>
  </si>
  <si>
    <t>210 22-0002</t>
  </si>
  <si>
    <t>Montáž uzemňovacích vedení vodičů FeZn pomocí svorek na povrchu drátem nebo lanem do 10 mm</t>
  </si>
  <si>
    <t>-40093884</t>
  </si>
  <si>
    <t>6*0,6+3*0,6</t>
  </si>
  <si>
    <t>210 22-0020</t>
  </si>
  <si>
    <t>Montáž uzemňovacího vedení vodičů FeZn pomocí svorek v zemi páskou do 120 mm2 ve městské zástavbě</t>
  </si>
  <si>
    <t>-1522684384</t>
  </si>
  <si>
    <t>210 22-0022</t>
  </si>
  <si>
    <t>Montáž uzemňovacího vedení vodičů FeZn pomocí svorek v zemi drátem do 10 mm ve městské zástavbě</t>
  </si>
  <si>
    <t>-422731406</t>
  </si>
  <si>
    <t>6*1,4+1,4+5,4+3,4</t>
  </si>
  <si>
    <t>210 22-0301</t>
  </si>
  <si>
    <t>Montáž svorek hromosvodných typu SS, SR 03 se 2 šrouby</t>
  </si>
  <si>
    <t>-966605972</t>
  </si>
  <si>
    <t>10*2</t>
  </si>
  <si>
    <t>210 22-0302</t>
  </si>
  <si>
    <t>Montáž svorek hromosvodných typu ST, SJ, SK, SZ, SR 01, 02 se 3 a více šrouby</t>
  </si>
  <si>
    <t>-1303387386</t>
  </si>
  <si>
    <t>11*2+10*2</t>
  </si>
  <si>
    <t>210 28-0002</t>
  </si>
  <si>
    <t>Zkoušky a prohlídky el rozvodů a zařízení celková prohlídka pro objem mtž prací do 500 000 Kč</t>
  </si>
  <si>
    <t>492212009</t>
  </si>
  <si>
    <t>210 28-0211</t>
  </si>
  <si>
    <t>Měření zemních odporů zemniče prvního nebo samostatného</t>
  </si>
  <si>
    <t>-1891167669</t>
  </si>
  <si>
    <t>210 28-0215</t>
  </si>
  <si>
    <t>Připlatek k měření zemních odporů prvního zemniče za každý další zemnič v síti</t>
  </si>
  <si>
    <t>-548716447</t>
  </si>
  <si>
    <t>210 29-2012</t>
  </si>
  <si>
    <t>Zjištění izolačního stavu zemních kabelů a vedení jedno měření</t>
  </si>
  <si>
    <t>-1226437494</t>
  </si>
  <si>
    <t>210 29-2021</t>
  </si>
  <si>
    <t>Sfázovaní žil kabelů a vedení do 4 žil</t>
  </si>
  <si>
    <t>-187111795</t>
  </si>
  <si>
    <t>210 29-2022</t>
  </si>
  <si>
    <t>Vypnutí vedení se zajištěním proti nedovolenému zapnutí, vyzkoušením a s opětovným zapnutím</t>
  </si>
  <si>
    <t>177653541</t>
  </si>
  <si>
    <t>210 81-0013</t>
  </si>
  <si>
    <t>Montáž měděných kabelů CYKY, CYKYD, CYKYDY, NYM, NYY, YSLY 750 V 4x10mm2 uložených volně</t>
  </si>
  <si>
    <t>-443536852</t>
  </si>
  <si>
    <t>210 81-0045</t>
  </si>
  <si>
    <t>Montáž měděných kabelů CYKY, CYKYD, CYKYDY, NYM, NYY, YSLY 750 V 3x1,5 mm2 uložených pevně</t>
  </si>
  <si>
    <t>-528142409</t>
  </si>
  <si>
    <t>210 95-0101</t>
  </si>
  <si>
    <t>Další štítek označovací na kabel</t>
  </si>
  <si>
    <t>-503166513</t>
  </si>
  <si>
    <t>210 95-0201</t>
  </si>
  <si>
    <t>Příplatek na zatahování kabelů hmotnosti do 0,75 kg do trubek</t>
  </si>
  <si>
    <t>-1648115447</t>
  </si>
  <si>
    <t>210 95-0202</t>
  </si>
  <si>
    <t>Příplatek na zatahování kabelů hmotnosti do 2 kg do tvárnicových tras a kolektorů</t>
  </si>
  <si>
    <t>1782964521</t>
  </si>
  <si>
    <t>210040001D</t>
  </si>
  <si>
    <t>Demontáž sloupů nn betonových jednoduchých do 12 m</t>
  </si>
  <si>
    <t>-1984455574</t>
  </si>
  <si>
    <t>210040501D</t>
  </si>
  <si>
    <t>Demontáž AlFe vodičů nn do 70 mm2</t>
  </si>
  <si>
    <t>1042489238</t>
  </si>
  <si>
    <t>2*15</t>
  </si>
  <si>
    <t>210040571D</t>
  </si>
  <si>
    <t>Demontáž spojů nn proudových spojka lisovaná do 50 mm2</t>
  </si>
  <si>
    <t>-671554437</t>
  </si>
  <si>
    <t>210040771D</t>
  </si>
  <si>
    <t>Demontáž konzoly na stožáry a střešníky</t>
  </si>
  <si>
    <t>1793336794</t>
  </si>
  <si>
    <t>210100001D</t>
  </si>
  <si>
    <t>Odpojení vodičů v rozváděči nebo na přístroji včetně zapojení průřezu žíly do 2,5 mm2</t>
  </si>
  <si>
    <t>-1273857415</t>
  </si>
  <si>
    <t>2*3*2</t>
  </si>
  <si>
    <t>21020-2011D</t>
  </si>
  <si>
    <t>Demontáž svítidel výbojkových průmyslových stropních závěsných na výložník</t>
  </si>
  <si>
    <t>-1702669281</t>
  </si>
  <si>
    <t>210204011D</t>
  </si>
  <si>
    <t>-2092687110</t>
  </si>
  <si>
    <t>210220002D</t>
  </si>
  <si>
    <t>Demontáž výložníků akonzol osvětlení na sloupu hmotnosti do 35 kg</t>
  </si>
  <si>
    <t>-1114193756</t>
  </si>
  <si>
    <t>210810045D</t>
  </si>
  <si>
    <t>Demontáž měděných kabelů CYKY, CYKYD, CYKYDY, NYM, NYY, YSLY 750 V3 x2,5 mm2 uložených pevně</t>
  </si>
  <si>
    <t>-1891506050</t>
  </si>
  <si>
    <t>2*7</t>
  </si>
  <si>
    <t>210810054D</t>
  </si>
  <si>
    <t>Demontáž měděných kabelů CYKY, CYKYD, CYKYDY, NYM, NYY, YSLY 750 V 4x16mm2 uložených pevně</t>
  </si>
  <si>
    <t>-507988753</t>
  </si>
  <si>
    <t>8+2*2+2</t>
  </si>
  <si>
    <t>210x988888</t>
  </si>
  <si>
    <t>Výchozí revize elektro</t>
  </si>
  <si>
    <t>hod</t>
  </si>
  <si>
    <t>-2084825124</t>
  </si>
  <si>
    <t>210x9999</t>
  </si>
  <si>
    <t>Pronájem montážní plošiny</t>
  </si>
  <si>
    <t>1877490865</t>
  </si>
  <si>
    <t>250 06-0012</t>
  </si>
  <si>
    <t>Písmomalířské práce číslice a písmena výšky do 100 mm</t>
  </si>
  <si>
    <t>-240144845</t>
  </si>
  <si>
    <t>(8+2)*5</t>
  </si>
  <si>
    <t>999 99-9914</t>
  </si>
  <si>
    <t>Zednické výpomoci 1,6%</t>
  </si>
  <si>
    <t>%</t>
  </si>
  <si>
    <t>-2057455784</t>
  </si>
  <si>
    <t>999 99-9915</t>
  </si>
  <si>
    <t>Podíl přidruž. výkonů - kabelová vedení 1%</t>
  </si>
  <si>
    <t>583327793</t>
  </si>
  <si>
    <t>0212</t>
  </si>
  <si>
    <t>Silnoproud - materiál nosný</t>
  </si>
  <si>
    <t>15 615 235</t>
  </si>
  <si>
    <t>Drát kruhový pozinkovaný měkký 11343 D10,00 mm</t>
  </si>
  <si>
    <t>kg</t>
  </si>
  <si>
    <t>-631719342</t>
  </si>
  <si>
    <t>(6*2+2+6+4)*0,62</t>
  </si>
  <si>
    <t>24 620 651</t>
  </si>
  <si>
    <t>Email písmomal černý O 2118</t>
  </si>
  <si>
    <t>-1118867775</t>
  </si>
  <si>
    <t>24 621 511</t>
  </si>
  <si>
    <t>Barva syntetická šedá 0110 S 2000</t>
  </si>
  <si>
    <t>-2083585731</t>
  </si>
  <si>
    <t>24 642 030</t>
  </si>
  <si>
    <t>Ředidlo olejo-syntetické k nanášení štětcem S 6006</t>
  </si>
  <si>
    <t>-770398312</t>
  </si>
  <si>
    <t>28 611 124</t>
  </si>
  <si>
    <t>Trubka kanalizační hladká hrdlovaná D 250 x 6,2 x 5000 mm do zákl. VO</t>
  </si>
  <si>
    <t>-768839949</t>
  </si>
  <si>
    <t>34 111 030</t>
  </si>
  <si>
    <t>Kabel silový s Cu jádrem CYKY 3x1,5 mm2</t>
  </si>
  <si>
    <t>2077428625</t>
  </si>
  <si>
    <t>34 111 076</t>
  </si>
  <si>
    <t>Kabel silový s Cu jádrem CYKY 4 x 10 mm2</t>
  </si>
  <si>
    <t>-1724093843</t>
  </si>
  <si>
    <t>34 382 540</t>
  </si>
  <si>
    <t>Páska elektrikářská izolační 19mmx20m</t>
  </si>
  <si>
    <t>1823145027</t>
  </si>
  <si>
    <t>34 523 415</t>
  </si>
  <si>
    <t>Vložka pojistková E27 normální 2410 6A</t>
  </si>
  <si>
    <t>-311639173</t>
  </si>
  <si>
    <t>59</t>
  </si>
  <si>
    <t>34 523 601</t>
  </si>
  <si>
    <t>Kroužky styčné E27 2510 6A</t>
  </si>
  <si>
    <t>215174499</t>
  </si>
  <si>
    <t>60</t>
  </si>
  <si>
    <t>35 436 036</t>
  </si>
  <si>
    <t>Spojka kabel smršťovací zemní 1 kV 4x6-16mm2 vč 4 ks spojovačů CU10mm2</t>
  </si>
  <si>
    <t>-1636305430</t>
  </si>
  <si>
    <t>61</t>
  </si>
  <si>
    <t>35 436 314</t>
  </si>
  <si>
    <t>Hlava rozdělovací smršťovací 4x 1,5-25</t>
  </si>
  <si>
    <t>996246638</t>
  </si>
  <si>
    <t>62</t>
  </si>
  <si>
    <t>35 441 895</t>
  </si>
  <si>
    <t>Svorka připojovací SP1 k připojení kovových částí FeZn</t>
  </si>
  <si>
    <t>-1037884525</t>
  </si>
  <si>
    <t>63</t>
  </si>
  <si>
    <t>35 441 986</t>
  </si>
  <si>
    <t>Svorka odbočovací a spojovací SR 2a pro pásek 30x4 mm FeZn</t>
  </si>
  <si>
    <t>-1506752871</t>
  </si>
  <si>
    <t>11*2</t>
  </si>
  <si>
    <t>35 441 996</t>
  </si>
  <si>
    <t>Svorka odbočovací a spojovací SR 3a pro spojování kruhových a páskových vodičů FeZn</t>
  </si>
  <si>
    <t>-1732083435</t>
  </si>
  <si>
    <t>65</t>
  </si>
  <si>
    <t>35 442 062</t>
  </si>
  <si>
    <t>Páska zemnící 30 x 4 mm FeZn</t>
  </si>
  <si>
    <t>-175293599</t>
  </si>
  <si>
    <t>66</t>
  </si>
  <si>
    <t>73 534 535</t>
  </si>
  <si>
    <t>Tabulka bezpečnostní s tiskem 2 barvy A6 105x148 mm</t>
  </si>
  <si>
    <t>-925659814</t>
  </si>
  <si>
    <t>67</t>
  </si>
  <si>
    <t>3415879666</t>
  </si>
  <si>
    <t>Folie výstražná š 33 červená</t>
  </si>
  <si>
    <t>353571671</t>
  </si>
  <si>
    <t>68</t>
  </si>
  <si>
    <t>354x00001</t>
  </si>
  <si>
    <t>Ochranná suspenze asfaltová</t>
  </si>
  <si>
    <t>-1887890608</t>
  </si>
  <si>
    <t>(11+10)*0,2</t>
  </si>
  <si>
    <t>69</t>
  </si>
  <si>
    <t>354x00002</t>
  </si>
  <si>
    <t>Kabelový štítek zavírací PE 30mm x 8mm</t>
  </si>
  <si>
    <t>399645220</t>
  </si>
  <si>
    <t>70</t>
  </si>
  <si>
    <t>354x00008</t>
  </si>
  <si>
    <t>Spojka násuvná na trubku PEH 63</t>
  </si>
  <si>
    <t>-92846852</t>
  </si>
  <si>
    <t>71</t>
  </si>
  <si>
    <t>354x00009</t>
  </si>
  <si>
    <t>Chránička kabelová zemní dvoupláš'tová ohebná PEH pr. 63 mm</t>
  </si>
  <si>
    <t>-1713465749</t>
  </si>
  <si>
    <t>72</t>
  </si>
  <si>
    <t>354x00011</t>
  </si>
  <si>
    <t>Svítidlo silniční AL PŘECHODOVÉ LED 65W/9300lm/2700K, astro DIM,CLO, IP65</t>
  </si>
  <si>
    <t>294780885</t>
  </si>
  <si>
    <t>73</t>
  </si>
  <si>
    <t>354x00012</t>
  </si>
  <si>
    <t>Svítidlo silniční AL LED 230V/28W/4000lm/2700K, astro DIM, CLO, IP65</t>
  </si>
  <si>
    <t>76850644</t>
  </si>
  <si>
    <t>74</t>
  </si>
  <si>
    <t>354x00023</t>
  </si>
  <si>
    <t>Výložník rovný 1/60-500mm žárový pozink</t>
  </si>
  <si>
    <t>1683122041</t>
  </si>
  <si>
    <t>75</t>
  </si>
  <si>
    <t>354x00024</t>
  </si>
  <si>
    <t>Výložník rovný 1/76-1500mm žárový pozink</t>
  </si>
  <si>
    <t>353178298</t>
  </si>
  <si>
    <t>76</t>
  </si>
  <si>
    <t>354x00095</t>
  </si>
  <si>
    <t>Stožár silniční 6-133/89/60 oboustranný zinek+ochranná plastová manžeta</t>
  </si>
  <si>
    <t>112921701</t>
  </si>
  <si>
    <t>77</t>
  </si>
  <si>
    <t>354x00097</t>
  </si>
  <si>
    <t>Stožár přechodový 6-133/89/76 oboustranný zinek+ochranná plastová manžeta</t>
  </si>
  <si>
    <t>301735958</t>
  </si>
  <si>
    <t>78</t>
  </si>
  <si>
    <t>354x00103</t>
  </si>
  <si>
    <t>Svorkovnice stožárová 1 pojistka 3x4x16, IP43</t>
  </si>
  <si>
    <t>-1112559879</t>
  </si>
  <si>
    <t>79</t>
  </si>
  <si>
    <t>354x00105</t>
  </si>
  <si>
    <t>Smrštitelná trubice 19mm/6mm protikorozní ochrana 1metr zl/žl</t>
  </si>
  <si>
    <t>1000493598</t>
  </si>
  <si>
    <t>(8+2)*2</t>
  </si>
  <si>
    <t>80</t>
  </si>
  <si>
    <t>358259999</t>
  </si>
  <si>
    <t>Přepěťová ochrana pro LED moduly T2+T3, 230V/10kA</t>
  </si>
  <si>
    <t>683811241</t>
  </si>
  <si>
    <t>81</t>
  </si>
  <si>
    <t>999 99-9910</t>
  </si>
  <si>
    <t>Přirážka na podružný materiál 3%</t>
  </si>
  <si>
    <t>-1774823884</t>
  </si>
  <si>
    <t>82</t>
  </si>
  <si>
    <t>999 99-9911</t>
  </si>
  <si>
    <t>Prořez materiálu 5%</t>
  </si>
  <si>
    <t>-214338781</t>
  </si>
  <si>
    <t>83</t>
  </si>
  <si>
    <t>999 99-9912</t>
  </si>
  <si>
    <t>Dopravné 3,6%</t>
  </si>
  <si>
    <t>1802246935</t>
  </si>
  <si>
    <t>84</t>
  </si>
  <si>
    <t>999 99-9913</t>
  </si>
  <si>
    <t>Přesun hmot 1%</t>
  </si>
  <si>
    <t>-574946563</t>
  </si>
  <si>
    <t>046</t>
  </si>
  <si>
    <t>Zemní práce pro montážní práce</t>
  </si>
  <si>
    <t>85</t>
  </si>
  <si>
    <t>58 337 331</t>
  </si>
  <si>
    <t>Štěrkopísek frakce 0-22 třída MN</t>
  </si>
  <si>
    <t>1873577850</t>
  </si>
  <si>
    <t>86</t>
  </si>
  <si>
    <t>58 337 344</t>
  </si>
  <si>
    <t>Štěrkopísek frakce 0-32 třída A</t>
  </si>
  <si>
    <t>-2075281625</t>
  </si>
  <si>
    <t>87</t>
  </si>
  <si>
    <t>58 343 810</t>
  </si>
  <si>
    <t>Kamenivo drcené hrubé 4-8</t>
  </si>
  <si>
    <t>-1951258057</t>
  </si>
  <si>
    <t>88</t>
  </si>
  <si>
    <t>58 344 169</t>
  </si>
  <si>
    <t>Kamenivo drcené 16-32</t>
  </si>
  <si>
    <t>-433444750</t>
  </si>
  <si>
    <t>58 931 963</t>
  </si>
  <si>
    <t>Směs pro beton třída C8/10 kamenivo do 8 mm</t>
  </si>
  <si>
    <t>1882334251</t>
  </si>
  <si>
    <t>90</t>
  </si>
  <si>
    <t>58 932 563</t>
  </si>
  <si>
    <t>Směs pro beton třída C16/20 X0,XC1 kamenivo do 8 mm</t>
  </si>
  <si>
    <t>-182458788</t>
  </si>
  <si>
    <t>91</t>
  </si>
  <si>
    <t>460 01-0024</t>
  </si>
  <si>
    <t>Vytyčení trasy vedení kabelového podzemního v zastavěném prostoru</t>
  </si>
  <si>
    <t>km</t>
  </si>
  <si>
    <t>1342167563</t>
  </si>
  <si>
    <t>92</t>
  </si>
  <si>
    <t>460 03-0007</t>
  </si>
  <si>
    <t>Sejmutí ornice ručně v hornině třídy 2, vrstva tloušťky přes 15 cm</t>
  </si>
  <si>
    <t>885199564</t>
  </si>
  <si>
    <t>93</t>
  </si>
  <si>
    <t>460 03-0011</t>
  </si>
  <si>
    <t>Sejmutí drnu jakékoliv tloušťky</t>
  </si>
  <si>
    <t>-861665249</t>
  </si>
  <si>
    <t>94</t>
  </si>
  <si>
    <t>460 03-0038</t>
  </si>
  <si>
    <t>Rozebrání dlažeb ručně z dlaždic betonových nebo keramických do písku spáry nezalité</t>
  </si>
  <si>
    <t>16436178</t>
  </si>
  <si>
    <t>95</t>
  </si>
  <si>
    <t>460 03-0143</t>
  </si>
  <si>
    <t>Odstranění podkladu nebo krytu komunikace z kameniva těženého tloušťky do 30 cm</t>
  </si>
  <si>
    <t>464943569</t>
  </si>
  <si>
    <t>96</t>
  </si>
  <si>
    <t>460 05-0803</t>
  </si>
  <si>
    <t>Hloubení nezapažených jam pro stožáry ostatních typů ručně v hornině tř 3</t>
  </si>
  <si>
    <t>1435955514</t>
  </si>
  <si>
    <t>97</t>
  </si>
  <si>
    <t>460 08-0012</t>
  </si>
  <si>
    <t>Základové konstrukce z monolitického betonu C 8/10 bez bednění</t>
  </si>
  <si>
    <t>2088676122</t>
  </si>
  <si>
    <t>98</t>
  </si>
  <si>
    <t>460 08-0014</t>
  </si>
  <si>
    <t>Základové konstrukce z monolitického betonu C 16/20 bez bednění</t>
  </si>
  <si>
    <t>1354490859</t>
  </si>
  <si>
    <t>99</t>
  </si>
  <si>
    <t>460 08-0112</t>
  </si>
  <si>
    <t>Bourání základu betonového se záhozem jámy sypaninou</t>
  </si>
  <si>
    <t>-1342734118</t>
  </si>
  <si>
    <t>460 08-0201</t>
  </si>
  <si>
    <t>Zřízení nezabudovaného bednění základových konstrukcí</t>
  </si>
  <si>
    <t>-1660282438</t>
  </si>
  <si>
    <t>101</t>
  </si>
  <si>
    <t>460 08-0202</t>
  </si>
  <si>
    <t>Zřízení zabudovaného bednění základových konstrukcí</t>
  </si>
  <si>
    <t>444270573</t>
  </si>
  <si>
    <t>102</t>
  </si>
  <si>
    <t>460 08-0301</t>
  </si>
  <si>
    <t>Odstranění nezabudovaného bednění základových konstrukcí</t>
  </si>
  <si>
    <t>1715026790</t>
  </si>
  <si>
    <t>103</t>
  </si>
  <si>
    <t>460 12-0019</t>
  </si>
  <si>
    <t>Naložení výkopku strojně z hornin třídy 1až4</t>
  </si>
  <si>
    <t>-1815832710</t>
  </si>
  <si>
    <t>104</t>
  </si>
  <si>
    <t>460 12-0082</t>
  </si>
  <si>
    <t>Uložení sypaniny do násypů zhutněných z hornin třídy 3až4</t>
  </si>
  <si>
    <t>1579159006</t>
  </si>
  <si>
    <t>105</t>
  </si>
  <si>
    <t>460 20-0843</t>
  </si>
  <si>
    <t>Hloubení kabelových nezapažených rýh ručně š 80 cm, hl 80 cm, v hornině tř 3</t>
  </si>
  <si>
    <t>2017495640</t>
  </si>
  <si>
    <t>106</t>
  </si>
  <si>
    <t>460 20-0883</t>
  </si>
  <si>
    <t>Hloubení kabelových nezapažených rýh ručně š 80 cm, hl 120 cm, v hornině tř 3</t>
  </si>
  <si>
    <t>-1979723969</t>
  </si>
  <si>
    <t>107</t>
  </si>
  <si>
    <t>460 20-2163</t>
  </si>
  <si>
    <t>Hloubení kabelových nezapažených rýh strojně š 35 cm, hl 80 cm, v hornině tř 3</t>
  </si>
  <si>
    <t>-825853135</t>
  </si>
  <si>
    <t>108</t>
  </si>
  <si>
    <t>460 20-2303</t>
  </si>
  <si>
    <t>Hloubení kabelových nezapažených rýh strojně š 50 cm, hl 120 cm, v hornině tř 3</t>
  </si>
  <si>
    <t>1858171189</t>
  </si>
  <si>
    <t>109</t>
  </si>
  <si>
    <t>460 23-0003</t>
  </si>
  <si>
    <t>Hloubení nezapažených rýh kabelových spojek vn do 10 kV ručně v hornině tř 3</t>
  </si>
  <si>
    <t>-1014341534</t>
  </si>
  <si>
    <t>110</t>
  </si>
  <si>
    <t>460 23-0414</t>
  </si>
  <si>
    <t>Odkop zeminy ručně s vodorovným přemístěním do 50 m na skládku v hornině tř 3 a 4</t>
  </si>
  <si>
    <t>-1854387399</t>
  </si>
  <si>
    <t>111</t>
  </si>
  <si>
    <t>460 30-0002</t>
  </si>
  <si>
    <t>Zásyp jam nebo rýh strojně včetně zhutnění ve volném terénu</t>
  </si>
  <si>
    <t>-349348767</t>
  </si>
  <si>
    <t>112</t>
  </si>
  <si>
    <t>460 42-1101</t>
  </si>
  <si>
    <t>Lože kabelů z písku nebo štěrkopísku tl 10 cm nad kabel, bez zakrytí, šířky lože do 65 cm</t>
  </si>
  <si>
    <t>527459498</t>
  </si>
  <si>
    <t>52+55,5+62+15+11+8</t>
  </si>
  <si>
    <t>113</t>
  </si>
  <si>
    <t>460 47-0001</t>
  </si>
  <si>
    <t>Provizorní zajištění potrubí ve výkopech při křížení s kabelem</t>
  </si>
  <si>
    <t>-1181956482</t>
  </si>
  <si>
    <t>114</t>
  </si>
  <si>
    <t>460 47-0011</t>
  </si>
  <si>
    <t>Provizorní zajištění kabelů ve výkopech při jejich křížení</t>
  </si>
  <si>
    <t>673575888</t>
  </si>
  <si>
    <t>115</t>
  </si>
  <si>
    <t>460 47-0012</t>
  </si>
  <si>
    <t>Provizorní zajištění kabelů ve výkopech při jejich souběhu</t>
  </si>
  <si>
    <t>-1873528321</t>
  </si>
  <si>
    <t>116</t>
  </si>
  <si>
    <t>460 49-0013</t>
  </si>
  <si>
    <t>Krytí kabelů výstražnou fólií šířky 34 cm</t>
  </si>
  <si>
    <t>-577346993</t>
  </si>
  <si>
    <t>117</t>
  </si>
  <si>
    <t>460 49-0051</t>
  </si>
  <si>
    <t>Krytí spojek, koncovek a odbočnic pro kabely do 6 kV cihlami s ložem a zásypem pískem</t>
  </si>
  <si>
    <t>1642019900</t>
  </si>
  <si>
    <t>118</t>
  </si>
  <si>
    <t>460 51-0064</t>
  </si>
  <si>
    <t>Kabelové prostupy z trub plastových do rýhy s obsypem, průměru do 10 cm</t>
  </si>
  <si>
    <t>2003741333</t>
  </si>
  <si>
    <t>119</t>
  </si>
  <si>
    <t>460 51-0074</t>
  </si>
  <si>
    <t>Kabelové prostupy z trub plastových do rýhy s obetonováním, průměru do 10 cm</t>
  </si>
  <si>
    <t>-2120272220</t>
  </si>
  <si>
    <t>(62+8)*1,05</t>
  </si>
  <si>
    <t>120</t>
  </si>
  <si>
    <t>460 60-0022</t>
  </si>
  <si>
    <t>Vodorovné přemístění horniny jakékoliv třídy do 500 m</t>
  </si>
  <si>
    <t>-832318993</t>
  </si>
  <si>
    <t>121</t>
  </si>
  <si>
    <t>460 60-0031</t>
  </si>
  <si>
    <t>Příplatek k vodorovnému přemístění horniny za každých dalších 1000 m</t>
  </si>
  <si>
    <t>552526755</t>
  </si>
  <si>
    <t>70,1*20</t>
  </si>
  <si>
    <t>122</t>
  </si>
  <si>
    <t>460 62-0002</t>
  </si>
  <si>
    <t>Položení drnu včetně zalití vodou na rovině</t>
  </si>
  <si>
    <t>-252527469</t>
  </si>
  <si>
    <t>123</t>
  </si>
  <si>
    <t>460 62-0007</t>
  </si>
  <si>
    <t>Zatravnění včetně zalití vodou na rovině</t>
  </si>
  <si>
    <t>439589807</t>
  </si>
  <si>
    <t>124</t>
  </si>
  <si>
    <t>460 62-0013</t>
  </si>
  <si>
    <t>Provizorní úprava terénu se zhutněním, v hornině tř 3</t>
  </si>
  <si>
    <t>1197222091</t>
  </si>
  <si>
    <t>125</t>
  </si>
  <si>
    <t>460 62-0032</t>
  </si>
  <si>
    <t>Vyčištění štěrkového lože při křížení kabelů za vyloučení provozu</t>
  </si>
  <si>
    <t>-538050388</t>
  </si>
  <si>
    <t>126</t>
  </si>
  <si>
    <t>460 65-0044</t>
  </si>
  <si>
    <t>Zřízení podkladní vrstvy vozovky a chodníku ze štěrkopísku se zhutněním tloušťky do 20 cm</t>
  </si>
  <si>
    <t>156574831</t>
  </si>
  <si>
    <t>127</t>
  </si>
  <si>
    <t>460 65-0045</t>
  </si>
  <si>
    <t>Zřízení podkladní vrstvy vozovky a chodníku ze štěrkopísku se zhutněním tloušťky do 25 cm</t>
  </si>
  <si>
    <t>899822126</t>
  </si>
  <si>
    <t>128</t>
  </si>
  <si>
    <t>460 65-0054</t>
  </si>
  <si>
    <t>Zřízení podkladní vrstvy vozovky a chodníku ze štěrkodrti se zhutněním tloušťky do 20 cm</t>
  </si>
  <si>
    <t>-720693338</t>
  </si>
  <si>
    <t>129</t>
  </si>
  <si>
    <t>460 65-0161</t>
  </si>
  <si>
    <t>Kladení dlažby z dlaždic betonových 4hranných do lože z kameniva těženého</t>
  </si>
  <si>
    <t>-920421612</t>
  </si>
  <si>
    <t>130</t>
  </si>
  <si>
    <t>460 65-0175</t>
  </si>
  <si>
    <t>Očištění dlaždic betonových čtyřhranných z rozebraných dlažeb</t>
  </si>
  <si>
    <t>766430688</t>
  </si>
  <si>
    <t>131</t>
  </si>
  <si>
    <t>21x744444</t>
  </si>
  <si>
    <t>Poplatek za uložení na skládku</t>
  </si>
  <si>
    <t>T</t>
  </si>
  <si>
    <t>-1997101466</t>
  </si>
  <si>
    <t>70,1*1,8</t>
  </si>
  <si>
    <t>132</t>
  </si>
  <si>
    <t>21x99993</t>
  </si>
  <si>
    <t>Zřízení provizorní lávky pro pěší</t>
  </si>
  <si>
    <t>-2022078479</t>
  </si>
  <si>
    <t>133</t>
  </si>
  <si>
    <t>460999901</t>
  </si>
  <si>
    <t>Dokumentace skutečného provedení stavby vč. geodetického zaměření</t>
  </si>
  <si>
    <t>-2037557626</t>
  </si>
  <si>
    <t>134</t>
  </si>
  <si>
    <t>460x700001</t>
  </si>
  <si>
    <t>Geodetické zaměření stavby</t>
  </si>
  <si>
    <t>bod</t>
  </si>
  <si>
    <t>1753642018</t>
  </si>
  <si>
    <t>135</t>
  </si>
  <si>
    <t>-186722042</t>
  </si>
  <si>
    <t>136</t>
  </si>
  <si>
    <t>-2145732910</t>
  </si>
  <si>
    <t>800 - Objekty úpravy území</t>
  </si>
  <si>
    <t>SO 801 - Inventarizace, kácení</t>
  </si>
  <si>
    <t>112151313</t>
  </si>
  <si>
    <t>Pokácení stromu postupné bez spouštění částí kmene a koruny o průměru na řezné ploše pařezu přes 300 do 400 mm</t>
  </si>
  <si>
    <t>918050639</t>
  </si>
  <si>
    <t>https://podminky.urs.cz/item/CS_URS_2023_01/112151313</t>
  </si>
  <si>
    <t>"kácení stromu v zájmovém území dle PD"</t>
  </si>
  <si>
    <t>"smrk vedle vchodu do budovy - budoucí komunikace"</t>
  </si>
  <si>
    <t>1,00</t>
  </si>
  <si>
    <t>112151314</t>
  </si>
  <si>
    <t>Pokácení stromu postupné bez spouštění částí kmene a koruny o průměru na řezné ploše pařezu přes 400 do 500 mm</t>
  </si>
  <si>
    <t>484480437</t>
  </si>
  <si>
    <t>https://podminky.urs.cz/item/CS_URS_2023_01/112151314</t>
  </si>
  <si>
    <t>"listnatý vedle hřiště - budoucí parkoviště"</t>
  </si>
  <si>
    <t>112155221</t>
  </si>
  <si>
    <t>Štěpkování s naložením na dopravní prostředek a odvozem do 20 km stromků a větví solitérů, průměru kmene přes 300 do 500 mm</t>
  </si>
  <si>
    <t>-2025243406</t>
  </si>
  <si>
    <t>https://podminky.urs.cz/item/CS_URS_2023_01/112155221</t>
  </si>
  <si>
    <t>"likvidace větví pokácených stromů dle PD"</t>
  </si>
  <si>
    <t>112201113</t>
  </si>
  <si>
    <t>Odstranění pařezu v rovině nebo na svahu do 1:5 o průměru pařezu na řezné ploše přes 300 do 400 mm</t>
  </si>
  <si>
    <t>-1718206543</t>
  </si>
  <si>
    <t>https://podminky.urs.cz/item/CS_URS_2023_01/112201113</t>
  </si>
  <si>
    <t>"odstranění pařezů pokácených stromů dle PD"</t>
  </si>
  <si>
    <t>112201114</t>
  </si>
  <si>
    <t>Odstranění pařezu v rovině nebo na svahu do 1:5 o průměru pařezu na řezné ploše přes 400 do 500 mm</t>
  </si>
  <si>
    <t>1644826166</t>
  </si>
  <si>
    <t>https://podminky.urs.cz/item/CS_URS_2023_01/112201114</t>
  </si>
  <si>
    <t>"smrk vedle hřiště - budoucí parkoviště"</t>
  </si>
  <si>
    <t>162201412</t>
  </si>
  <si>
    <t>Vodorovné přemístění větví, kmenů nebo pařezů s naložením, složením a dopravou do 1000 m kmenů stromů listnatých, průměru přes 300 do 500 mm</t>
  </si>
  <si>
    <t>-1657929319</t>
  </si>
  <si>
    <t>https://podminky.urs.cz/item/CS_URS_2023_01/162201412</t>
  </si>
  <si>
    <t>"odvoz kmenů pokácených stromů na místo určené objednatelem - předpoklad do 5 km"</t>
  </si>
  <si>
    <t>162201416</t>
  </si>
  <si>
    <t>Vodorovné přemístění větví, kmenů nebo pařezů s naložením, složením a dopravou do 1000 m kmenů stromů jehličnatých, průměru přes 300 do 500 mm</t>
  </si>
  <si>
    <t>-789303381</t>
  </si>
  <si>
    <t>https://podminky.urs.cz/item/CS_URS_2023_01/162201416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</si>
  <si>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</si>
  <si>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</si>
  <si>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-301708532</t>
  </si>
  <si>
    <t>https://podminky.urs.cz/item/CS_URS_2023_01/162301952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</si>
  <si>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</si>
  <si>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</si>
  <si>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-11634332</t>
  </si>
  <si>
    <t>https://podminky.urs.cz/item/CS_URS_2023_01/162301962</t>
  </si>
  <si>
    <t>SO 802 - Ohumusování, ozelenění</t>
  </si>
  <si>
    <t xml:space="preserve">    18 - Zemní práce - povrchové úpravy terénu</t>
  </si>
  <si>
    <t>Zemní práce - povrchové úpravy terénu</t>
  </si>
  <si>
    <t>181411131</t>
  </si>
  <si>
    <t>Založení trávníku na půdě předem připravené plochy do 1000 m2 výsevem včetně utažení parkového v rovině nebo na svahu do 1:5</t>
  </si>
  <si>
    <t>-1197926400</t>
  </si>
  <si>
    <t>https://podminky.urs.cz/item/CS_URS_2023_01/181411131</t>
  </si>
  <si>
    <t>"osetí plochy finálního terénu dle PD"</t>
  </si>
  <si>
    <t>"odečteno digitálně, výpočet SW"</t>
  </si>
  <si>
    <t>131,50</t>
  </si>
  <si>
    <t>00572420</t>
  </si>
  <si>
    <t>osivo směs travní parková okrasná</t>
  </si>
  <si>
    <t>-1032446468</t>
  </si>
  <si>
    <t>"dodávka osiva - 0,025 kg/m2, ztratné 3%"</t>
  </si>
  <si>
    <t>131,50*0,025*1,03</t>
  </si>
  <si>
    <t>182251101</t>
  </si>
  <si>
    <t>Svahování trvalých svahů do projektovaných profilů strojně s potřebným přemístěním výkopku při svahování násypů v jakékoliv hornině</t>
  </si>
  <si>
    <t>-1775064045</t>
  </si>
  <si>
    <t>https://podminky.urs.cz/item/CS_URS_2023_01/182251101</t>
  </si>
  <si>
    <t>"finální úprava terénu před osetím dle PD"</t>
  </si>
  <si>
    <t xml:space="preserve">"odečteno digitálně, výpočet SW" </t>
  </si>
  <si>
    <t>181006112</t>
  </si>
  <si>
    <t>Rozprostření zemin schopných zúrodnění v rovině a ve sklonu do 1:5, tloušťka vrstvy přes 0,10 do 0,15 m</t>
  </si>
  <si>
    <t>-1569418325</t>
  </si>
  <si>
    <t>https://podminky.urs.cz/item/CS_URS_2023_01/181006112</t>
  </si>
  <si>
    <t xml:space="preserve">"ohumusování a doplnění finálních zelených ploch vhodnou zeminou z výkopku dle PD" </t>
  </si>
  <si>
    <t>718965730</t>
  </si>
  <si>
    <t>900 - Volná řada objektů</t>
  </si>
  <si>
    <t>SO 901 -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</si>
  <si>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</si>
  <si>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</si>
  <si>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</si>
  <si>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</si>
  <si>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</si>
  <si>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</si>
  <si>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</si>
  <si>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</si>
  <si>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</si>
  <si>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</si>
  <si>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Průzkumné, geodetické a projektové práce geodetické práce před výstavbou</t>
  </si>
  <si>
    <t>1024</t>
  </si>
  <si>
    <t>-1824554813</t>
  </si>
  <si>
    <t>https://podminky.urs.cz/item/CS_URS_2023_01/012103000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</si>
  <si>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</si>
  <si>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</si>
  <si>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012203000</t>
  </si>
  <si>
    <t>Průzkumné, geodetické a projektové práce geodetické práce při provádění stavby</t>
  </si>
  <si>
    <t>1636532172</t>
  </si>
  <si>
    <t>https://podminky.urs.cz/item/CS_URS_2023_01/012203000</t>
  </si>
  <si>
    <t>" vytýčení obvodu a hranic staveniště, objektů stavby a pevných vytyčovacích bodů vč. fixace a obnovení zhotovitelem"</t>
  </si>
  <si>
    <t>"  vyhotovení dokumentace v listinné a digitální podobě"</t>
  </si>
  <si>
    <t>012303000</t>
  </si>
  <si>
    <t>Průzkumné, geodetické a projektové práce geodetické práce po výstavbě</t>
  </si>
  <si>
    <t>-1587364929</t>
  </si>
  <si>
    <t>https://podminky.urs.cz/item/CS_URS_2023_01/012303000</t>
  </si>
  <si>
    <t>"geodetické zaměření skutečného provedení stavby"</t>
  </si>
  <si>
    <t>013254000</t>
  </si>
  <si>
    <t>Průzkumné, geodetické a projektové práce projektové práce dokumentace stavby (výkresová a textová) skutečného provedení stavby</t>
  </si>
  <si>
    <t>-645032511</t>
  </si>
  <si>
    <t>https://podminky.urs.cz/item/CS_URS_2023_01/013254000</t>
  </si>
  <si>
    <t>"dokumentace skutečného provedení stavby"</t>
  </si>
  <si>
    <t>013294000</t>
  </si>
  <si>
    <t>Ostatní dokumentace</t>
  </si>
  <si>
    <t>-274748233</t>
  </si>
  <si>
    <t>https://podminky.urs.cz/item/CS_URS_2023_01/013294000</t>
  </si>
  <si>
    <t xml:space="preserve">"aktualizace vyjádření k existenci inženýrských sítí, pokud do doby zahájení stavby pozbyly platnosti" </t>
  </si>
  <si>
    <t>VRN3</t>
  </si>
  <si>
    <t>Zařízení staveniště</t>
  </si>
  <si>
    <t>030001000</t>
  </si>
  <si>
    <t>Základní rozdělení průvodních činností a nákladů zařízení staveniště</t>
  </si>
  <si>
    <t>1329970082</t>
  </si>
  <si>
    <t>https://podminky.urs.cz/item/CS_URS_2023_01/030001000</t>
  </si>
  <si>
    <t>"Zřízení, provoz a následná likvidace zařízení staveniště vč.případných nutných přípojek energií pro účely provedení stavby"</t>
  </si>
  <si>
    <t>VRN4</t>
  </si>
  <si>
    <t>Inženýrská činnost</t>
  </si>
  <si>
    <t>042903000</t>
  </si>
  <si>
    <t>Inženýrská činnost posudky ostatní posudky</t>
  </si>
  <si>
    <t>1740908070</t>
  </si>
  <si>
    <t>https://podminky.urs.cz/item/CS_URS_2023_01/042903000</t>
  </si>
  <si>
    <t>"laboratorní rozbory - výluhy sypaniny, výkopku"</t>
  </si>
  <si>
    <t>043002000</t>
  </si>
  <si>
    <t>Hlavní tituly průvodních činností a nákladů inženýrská činnost zkoušky a ostatní měření</t>
  </si>
  <si>
    <t>1497133403</t>
  </si>
  <si>
    <t>https://podminky.urs.cz/item/CS_URS_2023_01/043002000</t>
  </si>
  <si>
    <t>" dle ČSN , TP,TPG, ostatních předpisů, kompletní revize, kompletní tlakové zkoušky"</t>
  </si>
  <si>
    <t>049103000</t>
  </si>
  <si>
    <t>Inženýrská činnost inženýrská činnost ostatní náklady vzniklé v souvislosti s realizací stavby</t>
  </si>
  <si>
    <t>353340622</t>
  </si>
  <si>
    <t>https://podminky.urs.cz/item/CS_URS_2023_01/049103000</t>
  </si>
  <si>
    <t xml:space="preserve">"dokladová část dodavatele stavby - evid. odpadů, staveb. deník aj." </t>
  </si>
  <si>
    <t>VRN9</t>
  </si>
  <si>
    <t>Ostatní náklady</t>
  </si>
  <si>
    <t>091002000</t>
  </si>
  <si>
    <t>Hlavní tituly průvodních činností a nákladů ostatní náklady související s objektem</t>
  </si>
  <si>
    <t>536936636</t>
  </si>
  <si>
    <t>https://podminky.urs.cz/item/CS_URS_2023_01/091002000</t>
  </si>
  <si>
    <t>"  vytýčení  stávajících podzemních inženýrských sítí před zahájením zemních prací a přeložek"</t>
  </si>
  <si>
    <t>092002000</t>
  </si>
  <si>
    <t>Hlavní tituly průvodních činností a nákladů ostatní náklady související s provozem</t>
  </si>
  <si>
    <t>-2141905654</t>
  </si>
  <si>
    <t>https://podminky.urs.cz/item/CS_URS_2023_01/092002000</t>
  </si>
  <si>
    <t>" pasportizace stávajících objektů v blízkosti  stavby před a po ukončení stavby"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</si>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</sst>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03101" TargetMode="External"/><Relationship Id="rId13" Type="http://schemas.openxmlformats.org/officeDocument/2006/relationships/hyperlink" Target="https://podminky.urs.cz/item/CS_URS_2023_01/997221615" TargetMode="External"/><Relationship Id="rId18" Type="http://schemas.openxmlformats.org/officeDocument/2006/relationships/hyperlink" Target="https://podminky.urs.cz/item/CS_URS_2023_01/460431282" TargetMode="External"/><Relationship Id="rId3" Type="http://schemas.openxmlformats.org/officeDocument/2006/relationships/hyperlink" Target="https://podminky.urs.cz/item/CS_URS_2023_01/113107222" TargetMode="External"/><Relationship Id="rId21" Type="http://schemas.openxmlformats.org/officeDocument/2006/relationships/hyperlink" Target="https://podminky.urs.cz/item/CS_URS_2023_01/460791213" TargetMode="External"/><Relationship Id="rId7" Type="http://schemas.openxmlformats.org/officeDocument/2006/relationships/hyperlink" Target="https://podminky.urs.cz/item/CS_URS_2023_01/162451105" TargetMode="External"/><Relationship Id="rId12" Type="http://schemas.openxmlformats.org/officeDocument/2006/relationships/hyperlink" Target="https://podminky.urs.cz/item/CS_URS_2023_01/997221569" TargetMode="External"/><Relationship Id="rId17" Type="http://schemas.openxmlformats.org/officeDocument/2006/relationships/hyperlink" Target="https://podminky.urs.cz/item/CS_URS_2023_01/460431272" TargetMode="External"/><Relationship Id="rId2" Type="http://schemas.openxmlformats.org/officeDocument/2006/relationships/hyperlink" Target="https://podminky.urs.cz/item/CS_URS_2023_01/113106171" TargetMode="External"/><Relationship Id="rId16" Type="http://schemas.openxmlformats.org/officeDocument/2006/relationships/hyperlink" Target="https://podminky.urs.cz/item/CS_URS_2023_01/460161282" TargetMode="External"/><Relationship Id="rId20" Type="http://schemas.openxmlformats.org/officeDocument/2006/relationships/hyperlink" Target="https://podminky.urs.cz/item/CS_URS_2023_01/460791114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406111" TargetMode="External"/><Relationship Id="rId11" Type="http://schemas.openxmlformats.org/officeDocument/2006/relationships/hyperlink" Target="https://podminky.urs.cz/item/CS_URS_2023_01/997221561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21103111" TargetMode="External"/><Relationship Id="rId15" Type="http://schemas.openxmlformats.org/officeDocument/2006/relationships/hyperlink" Target="https://podminky.urs.cz/item/CS_URS_2023_01/460161272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3_01/997221559" TargetMode="External"/><Relationship Id="rId19" Type="http://schemas.openxmlformats.org/officeDocument/2006/relationships/hyperlink" Target="https://podminky.urs.cz/item/CS_URS_2023_01/460662512" TargetMode="External"/><Relationship Id="rId4" Type="http://schemas.openxmlformats.org/officeDocument/2006/relationships/hyperlink" Target="https://podminky.urs.cz/item/CS_URS_2023_01/113202111" TargetMode="External"/><Relationship Id="rId9" Type="http://schemas.openxmlformats.org/officeDocument/2006/relationships/hyperlink" Target="https://podminky.urs.cz/item/CS_URS_2023_01/997221551" TargetMode="External"/><Relationship Id="rId14" Type="http://schemas.openxmlformats.org/officeDocument/2006/relationships/hyperlink" Target="https://podminky.urs.cz/item/CS_URS_2023_01/997221873" TargetMode="External"/><Relationship Id="rId22" Type="http://schemas.openxmlformats.org/officeDocument/2006/relationships/hyperlink" Target="https://podminky.urs.cz/item/CS_URS_2023_01/460791216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573231106" TargetMode="External"/><Relationship Id="rId13" Type="http://schemas.openxmlformats.org/officeDocument/2006/relationships/hyperlink" Target="https://podminky.urs.cz/item/CS_URS_2023_01/899232111" TargetMode="External"/><Relationship Id="rId18" Type="http://schemas.openxmlformats.org/officeDocument/2006/relationships/hyperlink" Target="https://podminky.urs.cz/item/CS_URS_2023_01/451572111" TargetMode="External"/><Relationship Id="rId26" Type="http://schemas.openxmlformats.org/officeDocument/2006/relationships/hyperlink" Target="https://podminky.urs.cz/item/CS_URS_2023_01/174151101" TargetMode="External"/><Relationship Id="rId3" Type="http://schemas.openxmlformats.org/officeDocument/2006/relationships/hyperlink" Target="https://podminky.urs.cz/item/CS_URS_2023_01/171152111" TargetMode="External"/><Relationship Id="rId21" Type="http://schemas.openxmlformats.org/officeDocument/2006/relationships/hyperlink" Target="https://podminky.urs.cz/item/CS_URS_2023_01/895941321" TargetMode="External"/><Relationship Id="rId34" Type="http://schemas.openxmlformats.org/officeDocument/2006/relationships/hyperlink" Target="https://podminky.urs.cz/item/CS_URS_2023_01/919732211" TargetMode="External"/><Relationship Id="rId7" Type="http://schemas.openxmlformats.org/officeDocument/2006/relationships/hyperlink" Target="https://podminky.urs.cz/item/CS_URS_2023_01/573191111" TargetMode="External"/><Relationship Id="rId12" Type="http://schemas.openxmlformats.org/officeDocument/2006/relationships/hyperlink" Target="https://podminky.urs.cz/item/CS_URS_2023_01/899104112" TargetMode="External"/><Relationship Id="rId17" Type="http://schemas.openxmlformats.org/officeDocument/2006/relationships/hyperlink" Target="https://podminky.urs.cz/item/CS_URS_2023_01/174151101" TargetMode="External"/><Relationship Id="rId25" Type="http://schemas.openxmlformats.org/officeDocument/2006/relationships/hyperlink" Target="https://podminky.urs.cz/item/CS_URS_2023_01/162451105" TargetMode="External"/><Relationship Id="rId33" Type="http://schemas.openxmlformats.org/officeDocument/2006/relationships/hyperlink" Target="https://podminky.urs.cz/item/CS_URS_2023_01/916991121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162451105" TargetMode="External"/><Relationship Id="rId16" Type="http://schemas.openxmlformats.org/officeDocument/2006/relationships/hyperlink" Target="https://podminky.urs.cz/item/CS_URS_2023_01/162451105" TargetMode="External"/><Relationship Id="rId20" Type="http://schemas.openxmlformats.org/officeDocument/2006/relationships/hyperlink" Target="https://podminky.urs.cz/item/CS_URS_2023_01/895941313" TargetMode="External"/><Relationship Id="rId29" Type="http://schemas.openxmlformats.org/officeDocument/2006/relationships/hyperlink" Target="https://podminky.urs.cz/item/CS_URS_2023_01/871315221" TargetMode="External"/><Relationship Id="rId1" Type="http://schemas.openxmlformats.org/officeDocument/2006/relationships/hyperlink" Target="https://podminky.urs.cz/item/CS_URS_2023_01/122252204" TargetMode="External"/><Relationship Id="rId6" Type="http://schemas.openxmlformats.org/officeDocument/2006/relationships/hyperlink" Target="https://podminky.urs.cz/item/CS_URS_2023_01/565155121" TargetMode="External"/><Relationship Id="rId11" Type="http://schemas.openxmlformats.org/officeDocument/2006/relationships/hyperlink" Target="https://podminky.urs.cz/item/CS_URS_2023_01/899103211" TargetMode="External"/><Relationship Id="rId24" Type="http://schemas.openxmlformats.org/officeDocument/2006/relationships/hyperlink" Target="https://podminky.urs.cz/item/CS_URS_2023_01/132251101" TargetMode="External"/><Relationship Id="rId32" Type="http://schemas.openxmlformats.org/officeDocument/2006/relationships/hyperlink" Target="https://podminky.urs.cz/item/CS_URS_2023_01/916131213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3_01/564851111" TargetMode="External"/><Relationship Id="rId15" Type="http://schemas.openxmlformats.org/officeDocument/2006/relationships/hyperlink" Target="https://podminky.urs.cz/item/CS_URS_2023_01/133251101" TargetMode="External"/><Relationship Id="rId23" Type="http://schemas.openxmlformats.org/officeDocument/2006/relationships/hyperlink" Target="https://podminky.urs.cz/item/CS_URS_2023_01/129001101" TargetMode="External"/><Relationship Id="rId28" Type="http://schemas.openxmlformats.org/officeDocument/2006/relationships/hyperlink" Target="https://podminky.urs.cz/item/CS_URS_2023_01/451572111" TargetMode="External"/><Relationship Id="rId36" Type="http://schemas.openxmlformats.org/officeDocument/2006/relationships/hyperlink" Target="https://podminky.urs.cz/item/CS_URS_2023_01/998225111" TargetMode="External"/><Relationship Id="rId10" Type="http://schemas.openxmlformats.org/officeDocument/2006/relationships/hyperlink" Target="https://podminky.urs.cz/item/CS_URS_2023_01/637121114" TargetMode="External"/><Relationship Id="rId19" Type="http://schemas.openxmlformats.org/officeDocument/2006/relationships/hyperlink" Target="https://podminky.urs.cz/item/CS_URS_2023_01/895941301" TargetMode="External"/><Relationship Id="rId31" Type="http://schemas.openxmlformats.org/officeDocument/2006/relationships/hyperlink" Target="https://podminky.urs.cz/item/CS_URS_2023_01/916111123" TargetMode="External"/><Relationship Id="rId4" Type="http://schemas.openxmlformats.org/officeDocument/2006/relationships/hyperlink" Target="https://podminky.urs.cz/item/CS_URS_2023_01/181152302" TargetMode="External"/><Relationship Id="rId9" Type="http://schemas.openxmlformats.org/officeDocument/2006/relationships/hyperlink" Target="https://podminky.urs.cz/item/CS_URS_2023_01/577134121" TargetMode="External"/><Relationship Id="rId14" Type="http://schemas.openxmlformats.org/officeDocument/2006/relationships/hyperlink" Target="https://podminky.urs.cz/item/CS_URS_2023_01/899303811" TargetMode="External"/><Relationship Id="rId22" Type="http://schemas.openxmlformats.org/officeDocument/2006/relationships/hyperlink" Target="https://podminky.urs.cz/item/CS_URS_2023_01/895941351" TargetMode="External"/><Relationship Id="rId27" Type="http://schemas.openxmlformats.org/officeDocument/2006/relationships/hyperlink" Target="https://podminky.urs.cz/item/CS_URS_2023_01/175111101" TargetMode="External"/><Relationship Id="rId30" Type="http://schemas.openxmlformats.org/officeDocument/2006/relationships/hyperlink" Target="https://podminky.urs.cz/item/CS_URS_2023_01/892312121" TargetMode="External"/><Relationship Id="rId35" Type="http://schemas.openxmlformats.org/officeDocument/2006/relationships/hyperlink" Target="https://podminky.urs.cz/item/CS_URS_2023_01/9197351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890211811" TargetMode="External"/><Relationship Id="rId13" Type="http://schemas.openxmlformats.org/officeDocument/2006/relationships/hyperlink" Target="https://podminky.urs.cz/item/CS_URS_2023_01/997221569" TargetMode="External"/><Relationship Id="rId3" Type="http://schemas.openxmlformats.org/officeDocument/2006/relationships/hyperlink" Target="https://podminky.urs.cz/item/CS_URS_2023_01/171152111" TargetMode="External"/><Relationship Id="rId7" Type="http://schemas.openxmlformats.org/officeDocument/2006/relationships/hyperlink" Target="https://podminky.urs.cz/item/CS_URS_2023_01/899331111" TargetMode="External"/><Relationship Id="rId12" Type="http://schemas.openxmlformats.org/officeDocument/2006/relationships/hyperlink" Target="https://podminky.urs.cz/item/CS_URS_2023_01/997221561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162451105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podminky.urs.cz/item/CS_URS_2023_01/122252204" TargetMode="External"/><Relationship Id="rId6" Type="http://schemas.openxmlformats.org/officeDocument/2006/relationships/hyperlink" Target="https://podminky.urs.cz/item/CS_URS_2023_01/596211112" TargetMode="External"/><Relationship Id="rId11" Type="http://schemas.openxmlformats.org/officeDocument/2006/relationships/hyperlink" Target="https://podminky.urs.cz/item/CS_URS_2023_01/916991121" TargetMode="External"/><Relationship Id="rId5" Type="http://schemas.openxmlformats.org/officeDocument/2006/relationships/hyperlink" Target="https://podminky.urs.cz/item/CS_URS_2023_01/564871111" TargetMode="External"/><Relationship Id="rId15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916231213" TargetMode="External"/><Relationship Id="rId4" Type="http://schemas.openxmlformats.org/officeDocument/2006/relationships/hyperlink" Target="https://podminky.urs.cz/item/CS_URS_2023_01/181152302" TargetMode="External"/><Relationship Id="rId9" Type="http://schemas.openxmlformats.org/officeDocument/2006/relationships/hyperlink" Target="https://podminky.urs.cz/item/CS_URS_2023_01/899202211" TargetMode="External"/><Relationship Id="rId14" Type="http://schemas.openxmlformats.org/officeDocument/2006/relationships/hyperlink" Target="https://podminky.urs.cz/item/CS_URS_2023_01/99722161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564851114" TargetMode="External"/><Relationship Id="rId13" Type="http://schemas.openxmlformats.org/officeDocument/2006/relationships/hyperlink" Target="https://podminky.urs.cz/item/CS_URS_2023_01/916991121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https://podminky.urs.cz/item/CS_URS_2023_01/171152111" TargetMode="External"/><Relationship Id="rId7" Type="http://schemas.openxmlformats.org/officeDocument/2006/relationships/hyperlink" Target="https://podminky.urs.cz/item/CS_URS_2023_01/564851111" TargetMode="External"/><Relationship Id="rId12" Type="http://schemas.openxmlformats.org/officeDocument/2006/relationships/hyperlink" Target="https://podminky.urs.cz/item/CS_URS_2023_01/916131213" TargetMode="External"/><Relationship Id="rId17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162451105" TargetMode="External"/><Relationship Id="rId16" Type="http://schemas.openxmlformats.org/officeDocument/2006/relationships/hyperlink" Target="https://podminky.urs.cz/item/CS_URS_2023_01/997221615" TargetMode="External"/><Relationship Id="rId1" Type="http://schemas.openxmlformats.org/officeDocument/2006/relationships/hyperlink" Target="https://podminky.urs.cz/item/CS_URS_2023_01/122252204" TargetMode="External"/><Relationship Id="rId6" Type="http://schemas.openxmlformats.org/officeDocument/2006/relationships/hyperlink" Target="https://podminky.urs.cz/item/CS_URS_2023_01/211971121" TargetMode="External"/><Relationship Id="rId11" Type="http://schemas.openxmlformats.org/officeDocument/2006/relationships/hyperlink" Target="https://podminky.urs.cz/item/CS_URS_2023_01/899202211" TargetMode="External"/><Relationship Id="rId5" Type="http://schemas.openxmlformats.org/officeDocument/2006/relationships/hyperlink" Target="https://podminky.urs.cz/item/CS_URS_2023_01/211531111" TargetMode="External"/><Relationship Id="rId15" Type="http://schemas.openxmlformats.org/officeDocument/2006/relationships/hyperlink" Target="https://podminky.urs.cz/item/CS_URS_2023_01/997221569" TargetMode="External"/><Relationship Id="rId10" Type="http://schemas.openxmlformats.org/officeDocument/2006/relationships/hyperlink" Target="https://podminky.urs.cz/item/CS_URS_2023_01/890211811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181152302" TargetMode="External"/><Relationship Id="rId9" Type="http://schemas.openxmlformats.org/officeDocument/2006/relationships/hyperlink" Target="https://podminky.urs.cz/item/CS_URS_2023_01/596412211" TargetMode="External"/><Relationship Id="rId14" Type="http://schemas.openxmlformats.org/officeDocument/2006/relationships/hyperlink" Target="https://podminky.urs.cz/item/CS_URS_2023_01/99722156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podminky.urs.cz/item/CS_URS_2023_01/915111111" TargetMode="External"/><Relationship Id="rId7" Type="http://schemas.openxmlformats.org/officeDocument/2006/relationships/hyperlink" Target="https://podminky.urs.cz/item/CS_URS_2023_01/998223011" TargetMode="External"/><Relationship Id="rId2" Type="http://schemas.openxmlformats.org/officeDocument/2006/relationships/hyperlink" Target="https://podminky.urs.cz/item/CS_URS_2023_01/914511112" TargetMode="External"/><Relationship Id="rId1" Type="http://schemas.openxmlformats.org/officeDocument/2006/relationships/hyperlink" Target="https://podminky.urs.cz/item/CS_URS_2023_01/914111111" TargetMode="External"/><Relationship Id="rId6" Type="http://schemas.openxmlformats.org/officeDocument/2006/relationships/hyperlink" Target="https://podminky.urs.cz/item/CS_URS_2023_01/915621111" TargetMode="External"/><Relationship Id="rId5" Type="http://schemas.openxmlformats.org/officeDocument/2006/relationships/hyperlink" Target="https://podminky.urs.cz/item/CS_URS_2023_01/915611111" TargetMode="External"/><Relationship Id="rId4" Type="http://schemas.openxmlformats.org/officeDocument/2006/relationships/hyperlink" Target="https://podminky.urs.cz/item/CS_URS_2023_01/915131111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301952" TargetMode="External"/><Relationship Id="rId3" Type="http://schemas.openxmlformats.org/officeDocument/2006/relationships/hyperlink" Target="https://podminky.urs.cz/item/CS_URS_2023_01/112155221" TargetMode="External"/><Relationship Id="rId7" Type="http://schemas.openxmlformats.org/officeDocument/2006/relationships/hyperlink" Target="https://podminky.urs.cz/item/CS_URS_2023_01/162201416" TargetMode="External"/><Relationship Id="rId2" Type="http://schemas.openxmlformats.org/officeDocument/2006/relationships/hyperlink" Target="https://podminky.urs.cz/item/CS_URS_2023_01/112151314" TargetMode="External"/><Relationship Id="rId1" Type="http://schemas.openxmlformats.org/officeDocument/2006/relationships/hyperlink" Target="https://podminky.urs.cz/item/CS_URS_2023_01/112151313" TargetMode="External"/><Relationship Id="rId6" Type="http://schemas.openxmlformats.org/officeDocument/2006/relationships/hyperlink" Target="https://podminky.urs.cz/item/CS_URS_2023_01/162201412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podminky.urs.cz/item/CS_URS_2023_01/112201114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podminky.urs.cz/item/CS_URS_2023_01/112201113" TargetMode="External"/><Relationship Id="rId9" Type="http://schemas.openxmlformats.org/officeDocument/2006/relationships/hyperlink" Target="https://podminky.urs.cz/item/CS_URS_2023_01/162301962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81006112" TargetMode="External"/><Relationship Id="rId2" Type="http://schemas.openxmlformats.org/officeDocument/2006/relationships/hyperlink" Target="https://podminky.urs.cz/item/CS_URS_2023_01/182251101" TargetMode="External"/><Relationship Id="rId1" Type="http://schemas.openxmlformats.org/officeDocument/2006/relationships/hyperlink" Target="https://podminky.urs.cz/item/CS_URS_2023_01/181411131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podminky.urs.cz/item/CS_URS_2023_01/9982251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43002000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s://podminky.urs.cz/item/CS_URS_2023_01/012303000" TargetMode="External"/><Relationship Id="rId7" Type="http://schemas.openxmlformats.org/officeDocument/2006/relationships/hyperlink" Target="https://podminky.urs.cz/item/CS_URS_2023_01/042903000" TargetMode="External"/><Relationship Id="rId12" Type="http://schemas.openxmlformats.org/officeDocument/2006/relationships/printerSettings" Target="../printerSettings/printerSettings11.bin"/><Relationship Id="rId2" Type="http://schemas.openxmlformats.org/officeDocument/2006/relationships/hyperlink" Target="https://podminky.urs.cz/item/CS_URS_2023_01/012203000" TargetMode="External"/><Relationship Id="rId1" Type="http://schemas.openxmlformats.org/officeDocument/2006/relationships/hyperlink" Target="https://podminky.urs.cz/item/CS_URS_2023_01/012103000" TargetMode="External"/><Relationship Id="rId6" Type="http://schemas.openxmlformats.org/officeDocument/2006/relationships/hyperlink" Target="https://podminky.urs.cz/item/CS_URS_2023_01/030001000" TargetMode="External"/><Relationship Id="rId11" Type="http://schemas.openxmlformats.org/officeDocument/2006/relationships/hyperlink" Target="https://podminky.urs.cz/item/CS_URS_2023_01/092002000" TargetMode="External"/><Relationship Id="rId5" Type="http://schemas.openxmlformats.org/officeDocument/2006/relationships/hyperlink" Target="https://podminky.urs.cz/item/CS_URS_2023_01/013294000" TargetMode="External"/><Relationship Id="rId10" Type="http://schemas.openxmlformats.org/officeDocument/2006/relationships/hyperlink" Target="https://podminky.urs.cz/item/CS_URS_2023_01/091002000" TargetMode="External"/><Relationship Id="rId4" Type="http://schemas.openxmlformats.org/officeDocument/2006/relationships/hyperlink" Target="https://podminky.urs.cz/item/CS_URS_2023_01/013254000" TargetMode="External"/><Relationship Id="rId9" Type="http://schemas.openxmlformats.org/officeDocument/2006/relationships/hyperlink" Target="https://podminky.urs.cz/item/CS_URS_2023_01/04910300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1"/>
  <sheetViews>
    <sheetView showGridLines="0" tabSelected="1" workbookViewId="0">
      <selection activeCell="A26" sqref="A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09" t="s">
        <v>6</v>
      </c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26" t="s">
        <v>15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2"/>
      <c r="BE5" s="323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7" t="s">
        <v>18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2"/>
      <c r="BE6" s="324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24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24"/>
      <c r="BS8" s="19" t="s">
        <v>7</v>
      </c>
    </row>
    <row r="9" spans="1:74" s="1" customFormat="1" ht="14.45" customHeight="1">
      <c r="B9" s="22"/>
      <c r="AR9" s="22"/>
      <c r="BE9" s="324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27</v>
      </c>
      <c r="AR10" s="22"/>
      <c r="BE10" s="324"/>
      <c r="BS10" s="19" t="s">
        <v>7</v>
      </c>
    </row>
    <row r="11" spans="1:74" s="1" customFormat="1" ht="18.399999999999999" customHeight="1">
      <c r="B11" s="22"/>
      <c r="E11" s="27" t="s">
        <v>28</v>
      </c>
      <c r="AK11" s="29" t="s">
        <v>29</v>
      </c>
      <c r="AN11" s="27" t="s">
        <v>30</v>
      </c>
      <c r="AR11" s="22"/>
      <c r="BE11" s="324"/>
      <c r="BS11" s="19" t="s">
        <v>7</v>
      </c>
    </row>
    <row r="12" spans="1:74" s="1" customFormat="1" ht="6.95" customHeight="1">
      <c r="B12" s="22"/>
      <c r="AR12" s="22"/>
      <c r="BE12" s="324"/>
      <c r="BS12" s="19" t="s">
        <v>7</v>
      </c>
    </row>
    <row r="13" spans="1:74" s="1" customFormat="1" ht="12" customHeight="1">
      <c r="B13" s="22"/>
      <c r="D13" s="29" t="s">
        <v>31</v>
      </c>
      <c r="AK13" s="29" t="s">
        <v>26</v>
      </c>
      <c r="AN13" s="31" t="s">
        <v>32</v>
      </c>
      <c r="AR13" s="22"/>
      <c r="BE13" s="324"/>
      <c r="BS13" s="19" t="s">
        <v>7</v>
      </c>
    </row>
    <row r="14" spans="1:74" ht="12.75">
      <c r="B14" s="22"/>
      <c r="E14" s="328" t="s">
        <v>32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29" t="s">
        <v>29</v>
      </c>
      <c r="AN14" s="31" t="s">
        <v>32</v>
      </c>
      <c r="AR14" s="22"/>
      <c r="BE14" s="324"/>
      <c r="BS14" s="19" t="s">
        <v>7</v>
      </c>
    </row>
    <row r="15" spans="1:74" s="1" customFormat="1" ht="6.95" customHeight="1">
      <c r="B15" s="22"/>
      <c r="AR15" s="22"/>
      <c r="BE15" s="324"/>
      <c r="BS15" s="19" t="s">
        <v>4</v>
      </c>
    </row>
    <row r="16" spans="1:74" s="1" customFormat="1" ht="12" customHeight="1">
      <c r="B16" s="22"/>
      <c r="D16" s="29" t="s">
        <v>33</v>
      </c>
      <c r="AK16" s="29" t="s">
        <v>26</v>
      </c>
      <c r="AN16" s="27" t="s">
        <v>34</v>
      </c>
      <c r="AR16" s="22"/>
      <c r="BE16" s="324"/>
      <c r="BS16" s="19" t="s">
        <v>4</v>
      </c>
    </row>
    <row r="17" spans="1:71" s="1" customFormat="1" ht="18.399999999999999" customHeight="1">
      <c r="B17" s="22"/>
      <c r="E17" s="27" t="s">
        <v>35</v>
      </c>
      <c r="AK17" s="29" t="s">
        <v>29</v>
      </c>
      <c r="AN17" s="27" t="s">
        <v>36</v>
      </c>
      <c r="AR17" s="22"/>
      <c r="BE17" s="324"/>
      <c r="BS17" s="19" t="s">
        <v>37</v>
      </c>
    </row>
    <row r="18" spans="1:71" s="1" customFormat="1" ht="6.95" customHeight="1">
      <c r="B18" s="22"/>
      <c r="AR18" s="22"/>
      <c r="BE18" s="324"/>
      <c r="BS18" s="19" t="s">
        <v>7</v>
      </c>
    </row>
    <row r="19" spans="1:71" s="1" customFormat="1" ht="12" customHeight="1">
      <c r="B19" s="22"/>
      <c r="D19" s="29" t="s">
        <v>38</v>
      </c>
      <c r="AK19" s="29" t="s">
        <v>26</v>
      </c>
      <c r="AN19" s="27" t="s">
        <v>3</v>
      </c>
      <c r="AR19" s="22"/>
      <c r="BE19" s="324"/>
      <c r="BS19" s="19" t="s">
        <v>7</v>
      </c>
    </row>
    <row r="20" spans="1:71" s="1" customFormat="1" ht="18.399999999999999" customHeight="1">
      <c r="B20" s="22"/>
      <c r="E20" s="27" t="s">
        <v>39</v>
      </c>
      <c r="AK20" s="29" t="s">
        <v>29</v>
      </c>
      <c r="AN20" s="27" t="s">
        <v>3</v>
      </c>
      <c r="AR20" s="22"/>
      <c r="BE20" s="324"/>
      <c r="BS20" s="19" t="s">
        <v>4</v>
      </c>
    </row>
    <row r="21" spans="1:71" s="1" customFormat="1" ht="6.95" customHeight="1">
      <c r="B21" s="22"/>
      <c r="AR21" s="22"/>
      <c r="BE21" s="324"/>
    </row>
    <row r="22" spans="1:71" s="1" customFormat="1" ht="12" customHeight="1">
      <c r="B22" s="22"/>
      <c r="D22" s="29" t="s">
        <v>40</v>
      </c>
      <c r="AR22" s="22"/>
      <c r="BE22" s="324"/>
    </row>
    <row r="23" spans="1:71" s="1" customFormat="1" ht="51.95" customHeight="1">
      <c r="B23" s="22"/>
      <c r="E23" s="330" t="s">
        <v>41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R23" s="22"/>
      <c r="BE23" s="324"/>
    </row>
    <row r="24" spans="1:71" s="1" customFormat="1" ht="6.95" customHeight="1">
      <c r="B24" s="22"/>
      <c r="AR24" s="22"/>
      <c r="BE24" s="324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24"/>
    </row>
    <row r="26" spans="1:71" s="2" customFormat="1" ht="21" customHeight="1">
      <c r="A26" s="34"/>
      <c r="B26" s="35"/>
      <c r="C26" s="34"/>
      <c r="D26" s="36" t="s">
        <v>42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1">
        <f>ROUND(AG54,2)</f>
        <v>0</v>
      </c>
      <c r="AL26" s="332"/>
      <c r="AM26" s="332"/>
      <c r="AN26" s="332"/>
      <c r="AO26" s="332"/>
      <c r="AP26" s="34"/>
      <c r="AQ26" s="34"/>
      <c r="AR26" s="35"/>
      <c r="BE26" s="324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24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33" t="s">
        <v>43</v>
      </c>
      <c r="M28" s="333"/>
      <c r="N28" s="333"/>
      <c r="O28" s="333"/>
      <c r="P28" s="333"/>
      <c r="Q28" s="34"/>
      <c r="R28" s="34"/>
      <c r="S28" s="34"/>
      <c r="T28" s="34"/>
      <c r="U28" s="34"/>
      <c r="V28" s="34"/>
      <c r="W28" s="333" t="s">
        <v>44</v>
      </c>
      <c r="X28" s="333"/>
      <c r="Y28" s="333"/>
      <c r="Z28" s="333"/>
      <c r="AA28" s="333"/>
      <c r="AB28" s="333"/>
      <c r="AC28" s="333"/>
      <c r="AD28" s="333"/>
      <c r="AE28" s="333"/>
      <c r="AF28" s="34"/>
      <c r="AG28" s="34"/>
      <c r="AH28" s="34"/>
      <c r="AI28" s="34"/>
      <c r="AJ28" s="34"/>
      <c r="AK28" s="333" t="s">
        <v>45</v>
      </c>
      <c r="AL28" s="333"/>
      <c r="AM28" s="333"/>
      <c r="AN28" s="333"/>
      <c r="AO28" s="333"/>
      <c r="AP28" s="34"/>
      <c r="AQ28" s="34"/>
      <c r="AR28" s="35"/>
      <c r="BE28" s="324"/>
    </row>
    <row r="29" spans="1:71" s="3" customFormat="1" ht="14.45" customHeight="1">
      <c r="B29" s="39"/>
      <c r="D29" s="29" t="s">
        <v>46</v>
      </c>
      <c r="F29" s="29" t="s">
        <v>47</v>
      </c>
      <c r="L29" s="316">
        <v>0.21</v>
      </c>
      <c r="M29" s="317"/>
      <c r="N29" s="317"/>
      <c r="O29" s="317"/>
      <c r="P29" s="317"/>
      <c r="W29" s="318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K29" s="318">
        <f>ROUND(AV54, 2)</f>
        <v>0</v>
      </c>
      <c r="AL29" s="317"/>
      <c r="AM29" s="317"/>
      <c r="AN29" s="317"/>
      <c r="AO29" s="317"/>
      <c r="AR29" s="39"/>
      <c r="BE29" s="325"/>
    </row>
    <row r="30" spans="1:71" s="3" customFormat="1" ht="14.45" customHeight="1">
      <c r="B30" s="39"/>
      <c r="F30" s="29" t="s">
        <v>48</v>
      </c>
      <c r="L30" s="316">
        <v>0.15</v>
      </c>
      <c r="M30" s="317"/>
      <c r="N30" s="317"/>
      <c r="O30" s="317"/>
      <c r="P30" s="317"/>
      <c r="W30" s="318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K30" s="318">
        <f>ROUND(AW54, 2)</f>
        <v>0</v>
      </c>
      <c r="AL30" s="317"/>
      <c r="AM30" s="317"/>
      <c r="AN30" s="317"/>
      <c r="AO30" s="317"/>
      <c r="AR30" s="39"/>
      <c r="BE30" s="325"/>
    </row>
    <row r="31" spans="1:71" s="3" customFormat="1" ht="14.45" hidden="1" customHeight="1">
      <c r="B31" s="39"/>
      <c r="F31" s="29" t="s">
        <v>49</v>
      </c>
      <c r="L31" s="316">
        <v>0.21</v>
      </c>
      <c r="M31" s="317"/>
      <c r="N31" s="317"/>
      <c r="O31" s="317"/>
      <c r="P31" s="317"/>
      <c r="W31" s="318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K31" s="318">
        <v>0</v>
      </c>
      <c r="AL31" s="317"/>
      <c r="AM31" s="317"/>
      <c r="AN31" s="317"/>
      <c r="AO31" s="317"/>
      <c r="AR31" s="39"/>
      <c r="BE31" s="325"/>
    </row>
    <row r="32" spans="1:71" s="3" customFormat="1" ht="14.45" hidden="1" customHeight="1">
      <c r="B32" s="39"/>
      <c r="F32" s="29" t="s">
        <v>50</v>
      </c>
      <c r="L32" s="316">
        <v>0.15</v>
      </c>
      <c r="M32" s="317"/>
      <c r="N32" s="317"/>
      <c r="O32" s="317"/>
      <c r="P32" s="317"/>
      <c r="W32" s="318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K32" s="318">
        <v>0</v>
      </c>
      <c r="AL32" s="317"/>
      <c r="AM32" s="317"/>
      <c r="AN32" s="317"/>
      <c r="AO32" s="317"/>
      <c r="AR32" s="39"/>
      <c r="BE32" s="325"/>
    </row>
    <row r="33" spans="1:57" s="3" customFormat="1" ht="14.45" hidden="1" customHeight="1">
      <c r="B33" s="39"/>
      <c r="F33" s="29" t="s">
        <v>51</v>
      </c>
      <c r="L33" s="316">
        <v>0</v>
      </c>
      <c r="M33" s="317"/>
      <c r="N33" s="317"/>
      <c r="O33" s="317"/>
      <c r="P33" s="317"/>
      <c r="W33" s="318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K33" s="318">
        <v>0</v>
      </c>
      <c r="AL33" s="317"/>
      <c r="AM33" s="317"/>
      <c r="AN33" s="317"/>
      <c r="AO33" s="317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52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53</v>
      </c>
      <c r="U35" s="42"/>
      <c r="V35" s="42"/>
      <c r="W35" s="42"/>
      <c r="X35" s="322" t="s">
        <v>54</v>
      </c>
      <c r="Y35" s="320"/>
      <c r="Z35" s="320"/>
      <c r="AA35" s="320"/>
      <c r="AB35" s="320"/>
      <c r="AC35" s="42"/>
      <c r="AD35" s="42"/>
      <c r="AE35" s="42"/>
      <c r="AF35" s="42"/>
      <c r="AG35" s="42"/>
      <c r="AH35" s="42"/>
      <c r="AI35" s="42"/>
      <c r="AJ35" s="42"/>
      <c r="AK35" s="319">
        <f>SUM(AK26:AK33)</f>
        <v>0</v>
      </c>
      <c r="AL35" s="320"/>
      <c r="AM35" s="320"/>
      <c r="AN35" s="320"/>
      <c r="AO35" s="321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1050-21/3-A23</v>
      </c>
      <c r="AR44" s="48"/>
    </row>
    <row r="45" spans="1:57" s="5" customFormat="1" ht="36.950000000000003" customHeight="1">
      <c r="B45" s="49"/>
      <c r="C45" s="50" t="s">
        <v>17</v>
      </c>
      <c r="L45" s="336" t="str">
        <f>K6</f>
        <v>Hanušovice - parkoviště u ZŠ - aktualizace 2023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Hanušovice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15" t="str">
        <f>IF(AN8= "","",AN8)</f>
        <v>31. 1. 2023</v>
      </c>
      <c r="AN47" s="315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Město Hanušovice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33</v>
      </c>
      <c r="AJ49" s="34"/>
      <c r="AK49" s="34"/>
      <c r="AL49" s="34"/>
      <c r="AM49" s="313" t="str">
        <f>IF(E17="","",E17)</f>
        <v>Cekr CZ s.r.o.</v>
      </c>
      <c r="AN49" s="314"/>
      <c r="AO49" s="314"/>
      <c r="AP49" s="314"/>
      <c r="AQ49" s="34"/>
      <c r="AR49" s="35"/>
      <c r="AS49" s="304" t="s">
        <v>56</v>
      </c>
      <c r="AT49" s="305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25.7" customHeight="1">
      <c r="A50" s="34"/>
      <c r="B50" s="35"/>
      <c r="C50" s="29" t="s">
        <v>31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38</v>
      </c>
      <c r="AJ50" s="34"/>
      <c r="AK50" s="34"/>
      <c r="AL50" s="34"/>
      <c r="AM50" s="313" t="str">
        <f>IF(E20="","",E20)</f>
        <v>Jan Zamykal, CS ÚRS 2023 01</v>
      </c>
      <c r="AN50" s="314"/>
      <c r="AO50" s="314"/>
      <c r="AP50" s="314"/>
      <c r="AQ50" s="34"/>
      <c r="AR50" s="35"/>
      <c r="AS50" s="306"/>
      <c r="AT50" s="307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6"/>
      <c r="AT51" s="307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40" t="s">
        <v>57</v>
      </c>
      <c r="D52" s="312"/>
      <c r="E52" s="312"/>
      <c r="F52" s="312"/>
      <c r="G52" s="312"/>
      <c r="H52" s="57"/>
      <c r="I52" s="339" t="s">
        <v>58</v>
      </c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1" t="s">
        <v>59</v>
      </c>
      <c r="AH52" s="312"/>
      <c r="AI52" s="312"/>
      <c r="AJ52" s="312"/>
      <c r="AK52" s="312"/>
      <c r="AL52" s="312"/>
      <c r="AM52" s="312"/>
      <c r="AN52" s="339" t="s">
        <v>60</v>
      </c>
      <c r="AO52" s="312"/>
      <c r="AP52" s="312"/>
      <c r="AQ52" s="58" t="s">
        <v>61</v>
      </c>
      <c r="AR52" s="35"/>
      <c r="AS52" s="59" t="s">
        <v>62</v>
      </c>
      <c r="AT52" s="60" t="s">
        <v>63</v>
      </c>
      <c r="AU52" s="60" t="s">
        <v>64</v>
      </c>
      <c r="AV52" s="60" t="s">
        <v>65</v>
      </c>
      <c r="AW52" s="60" t="s">
        <v>66</v>
      </c>
      <c r="AX52" s="60" t="s">
        <v>67</v>
      </c>
      <c r="AY52" s="60" t="s">
        <v>68</v>
      </c>
      <c r="AZ52" s="60" t="s">
        <v>69</v>
      </c>
      <c r="BA52" s="60" t="s">
        <v>70</v>
      </c>
      <c r="BB52" s="60" t="s">
        <v>71</v>
      </c>
      <c r="BC52" s="60" t="s">
        <v>72</v>
      </c>
      <c r="BD52" s="61" t="s">
        <v>73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74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38">
        <f>ROUND(AG55+AG57+AG63+AG65+AG68,2)</f>
        <v>0</v>
      </c>
      <c r="AH54" s="338"/>
      <c r="AI54" s="338"/>
      <c r="AJ54" s="338"/>
      <c r="AK54" s="338"/>
      <c r="AL54" s="338"/>
      <c r="AM54" s="338"/>
      <c r="AN54" s="308">
        <f t="shared" ref="AN54:AN69" si="0">SUM(AG54,AT54)</f>
        <v>0</v>
      </c>
      <c r="AO54" s="308"/>
      <c r="AP54" s="308"/>
      <c r="AQ54" s="69" t="s">
        <v>3</v>
      </c>
      <c r="AR54" s="65"/>
      <c r="AS54" s="70">
        <f>ROUND(AS55+AS57+AS63+AS65+AS68,2)</f>
        <v>0</v>
      </c>
      <c r="AT54" s="71">
        <f t="shared" ref="AT54:AT69" si="1">ROUND(SUM(AV54:AW54),2)</f>
        <v>0</v>
      </c>
      <c r="AU54" s="72">
        <f>ROUND(AU55+AU57+AU63+AU65+AU68,5)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ROUND(AZ55+AZ57+AZ63+AZ65+AZ68,2)</f>
        <v>0</v>
      </c>
      <c r="BA54" s="71">
        <f>ROUND(BA55+BA57+BA63+BA65+BA68,2)</f>
        <v>0</v>
      </c>
      <c r="BB54" s="71">
        <f>ROUND(BB55+BB57+BB63+BB65+BB68,2)</f>
        <v>0</v>
      </c>
      <c r="BC54" s="71">
        <f>ROUND(BC55+BC57+BC63+BC65+BC68,2)</f>
        <v>0</v>
      </c>
      <c r="BD54" s="73">
        <f>ROUND(BD55+BD57+BD63+BD65+BD68,2)</f>
        <v>0</v>
      </c>
      <c r="BS54" s="74" t="s">
        <v>75</v>
      </c>
      <c r="BT54" s="74" t="s">
        <v>76</v>
      </c>
      <c r="BU54" s="75" t="s">
        <v>77</v>
      </c>
      <c r="BV54" s="74" t="s">
        <v>78</v>
      </c>
      <c r="BW54" s="74" t="s">
        <v>5</v>
      </c>
      <c r="BX54" s="74" t="s">
        <v>79</v>
      </c>
      <c r="CL54" s="74" t="s">
        <v>3</v>
      </c>
    </row>
    <row r="55" spans="1:91" s="7" customFormat="1" ht="16.5" customHeight="1">
      <c r="B55" s="76"/>
      <c r="C55" s="77"/>
      <c r="D55" s="335" t="s">
        <v>80</v>
      </c>
      <c r="E55" s="335"/>
      <c r="F55" s="335"/>
      <c r="G55" s="335"/>
      <c r="H55" s="335"/>
      <c r="I55" s="78"/>
      <c r="J55" s="335" t="s">
        <v>81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03">
        <f>ROUND(AG56,2)</f>
        <v>0</v>
      </c>
      <c r="AH55" s="302"/>
      <c r="AI55" s="302"/>
      <c r="AJ55" s="302"/>
      <c r="AK55" s="302"/>
      <c r="AL55" s="302"/>
      <c r="AM55" s="302"/>
      <c r="AN55" s="301">
        <f t="shared" si="0"/>
        <v>0</v>
      </c>
      <c r="AO55" s="302"/>
      <c r="AP55" s="302"/>
      <c r="AQ55" s="79" t="s">
        <v>82</v>
      </c>
      <c r="AR55" s="76"/>
      <c r="AS55" s="80">
        <f>ROUND(AS56,2)</f>
        <v>0</v>
      </c>
      <c r="AT55" s="81">
        <f t="shared" si="1"/>
        <v>0</v>
      </c>
      <c r="AU55" s="82">
        <f>ROUND(AU56,5)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ROUND(AZ56,2)</f>
        <v>0</v>
      </c>
      <c r="BA55" s="81">
        <f>ROUND(BA56,2)</f>
        <v>0</v>
      </c>
      <c r="BB55" s="81">
        <f>ROUND(BB56,2)</f>
        <v>0</v>
      </c>
      <c r="BC55" s="81">
        <f>ROUND(BC56,2)</f>
        <v>0</v>
      </c>
      <c r="BD55" s="83">
        <f>ROUND(BD56,2)</f>
        <v>0</v>
      </c>
      <c r="BS55" s="84" t="s">
        <v>75</v>
      </c>
      <c r="BT55" s="84" t="s">
        <v>83</v>
      </c>
      <c r="BU55" s="84" t="s">
        <v>77</v>
      </c>
      <c r="BV55" s="84" t="s">
        <v>78</v>
      </c>
      <c r="BW55" s="84" t="s">
        <v>84</v>
      </c>
      <c r="BX55" s="84" t="s">
        <v>5</v>
      </c>
      <c r="CL55" s="84" t="s">
        <v>3</v>
      </c>
      <c r="CM55" s="84" t="s">
        <v>85</v>
      </c>
    </row>
    <row r="56" spans="1:91" s="4" customFormat="1" ht="16.5" customHeight="1">
      <c r="A56" s="85" t="s">
        <v>86</v>
      </c>
      <c r="B56" s="48"/>
      <c r="C56" s="10"/>
      <c r="D56" s="10"/>
      <c r="E56" s="334" t="s">
        <v>87</v>
      </c>
      <c r="F56" s="334"/>
      <c r="G56" s="334"/>
      <c r="H56" s="334"/>
      <c r="I56" s="334"/>
      <c r="J56" s="10"/>
      <c r="K56" s="334" t="s">
        <v>88</v>
      </c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299">
        <f>'SO 001 - Příprava staveni...'!J32</f>
        <v>0</v>
      </c>
      <c r="AH56" s="300"/>
      <c r="AI56" s="300"/>
      <c r="AJ56" s="300"/>
      <c r="AK56" s="300"/>
      <c r="AL56" s="300"/>
      <c r="AM56" s="300"/>
      <c r="AN56" s="299">
        <f t="shared" si="0"/>
        <v>0</v>
      </c>
      <c r="AO56" s="300"/>
      <c r="AP56" s="300"/>
      <c r="AQ56" s="86" t="s">
        <v>89</v>
      </c>
      <c r="AR56" s="48"/>
      <c r="AS56" s="87">
        <v>0</v>
      </c>
      <c r="AT56" s="88">
        <f t="shared" si="1"/>
        <v>0</v>
      </c>
      <c r="AU56" s="89">
        <f>'SO 001 - Příprava staveni...'!P90</f>
        <v>0</v>
      </c>
      <c r="AV56" s="88">
        <f>'SO 001 - Příprava staveni...'!J35</f>
        <v>0</v>
      </c>
      <c r="AW56" s="88">
        <f>'SO 001 - Příprava staveni...'!J36</f>
        <v>0</v>
      </c>
      <c r="AX56" s="88">
        <f>'SO 001 - Příprava staveni...'!J37</f>
        <v>0</v>
      </c>
      <c r="AY56" s="88">
        <f>'SO 001 - Příprava staveni...'!J38</f>
        <v>0</v>
      </c>
      <c r="AZ56" s="88">
        <f>'SO 001 - Příprava staveni...'!F35</f>
        <v>0</v>
      </c>
      <c r="BA56" s="88">
        <f>'SO 001 - Příprava staveni...'!F36</f>
        <v>0</v>
      </c>
      <c r="BB56" s="88">
        <f>'SO 001 - Příprava staveni...'!F37</f>
        <v>0</v>
      </c>
      <c r="BC56" s="88">
        <f>'SO 001 - Příprava staveni...'!F38</f>
        <v>0</v>
      </c>
      <c r="BD56" s="90">
        <f>'SO 001 - Příprava staveni...'!F39</f>
        <v>0</v>
      </c>
      <c r="BT56" s="27" t="s">
        <v>85</v>
      </c>
      <c r="BV56" s="27" t="s">
        <v>78</v>
      </c>
      <c r="BW56" s="27" t="s">
        <v>90</v>
      </c>
      <c r="BX56" s="27" t="s">
        <v>84</v>
      </c>
      <c r="CL56" s="27" t="s">
        <v>3</v>
      </c>
    </row>
    <row r="57" spans="1:91" s="7" customFormat="1" ht="16.5" customHeight="1">
      <c r="B57" s="76"/>
      <c r="C57" s="77"/>
      <c r="D57" s="335" t="s">
        <v>91</v>
      </c>
      <c r="E57" s="335"/>
      <c r="F57" s="335"/>
      <c r="G57" s="335"/>
      <c r="H57" s="335"/>
      <c r="I57" s="78"/>
      <c r="J57" s="335" t="s">
        <v>92</v>
      </c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03">
        <f>ROUND(SUM(AG58:AG62),2)</f>
        <v>0</v>
      </c>
      <c r="AH57" s="302"/>
      <c r="AI57" s="302"/>
      <c r="AJ57" s="302"/>
      <c r="AK57" s="302"/>
      <c r="AL57" s="302"/>
      <c r="AM57" s="302"/>
      <c r="AN57" s="301">
        <f t="shared" si="0"/>
        <v>0</v>
      </c>
      <c r="AO57" s="302"/>
      <c r="AP57" s="302"/>
      <c r="AQ57" s="79" t="s">
        <v>82</v>
      </c>
      <c r="AR57" s="76"/>
      <c r="AS57" s="80">
        <f>ROUND(SUM(AS58:AS62),2)</f>
        <v>0</v>
      </c>
      <c r="AT57" s="81">
        <f t="shared" si="1"/>
        <v>0</v>
      </c>
      <c r="AU57" s="82">
        <f>ROUND(SUM(AU58:AU62),5)</f>
        <v>0</v>
      </c>
      <c r="AV57" s="81">
        <f>ROUND(AZ57*L29,2)</f>
        <v>0</v>
      </c>
      <c r="AW57" s="81">
        <f>ROUND(BA57*L30,2)</f>
        <v>0</v>
      </c>
      <c r="AX57" s="81">
        <f>ROUND(BB57*L29,2)</f>
        <v>0</v>
      </c>
      <c r="AY57" s="81">
        <f>ROUND(BC57*L30,2)</f>
        <v>0</v>
      </c>
      <c r="AZ57" s="81">
        <f>ROUND(SUM(AZ58:AZ62),2)</f>
        <v>0</v>
      </c>
      <c r="BA57" s="81">
        <f>ROUND(SUM(BA58:BA62),2)</f>
        <v>0</v>
      </c>
      <c r="BB57" s="81">
        <f>ROUND(SUM(BB58:BB62),2)</f>
        <v>0</v>
      </c>
      <c r="BC57" s="81">
        <f>ROUND(SUM(BC58:BC62),2)</f>
        <v>0</v>
      </c>
      <c r="BD57" s="83">
        <f>ROUND(SUM(BD58:BD62),2)</f>
        <v>0</v>
      </c>
      <c r="BS57" s="84" t="s">
        <v>75</v>
      </c>
      <c r="BT57" s="84" t="s">
        <v>83</v>
      </c>
      <c r="BU57" s="84" t="s">
        <v>77</v>
      </c>
      <c r="BV57" s="84" t="s">
        <v>78</v>
      </c>
      <c r="BW57" s="84" t="s">
        <v>93</v>
      </c>
      <c r="BX57" s="84" t="s">
        <v>5</v>
      </c>
      <c r="CL57" s="84" t="s">
        <v>3</v>
      </c>
      <c r="CM57" s="84" t="s">
        <v>85</v>
      </c>
    </row>
    <row r="58" spans="1:91" s="4" customFormat="1" ht="16.5" customHeight="1">
      <c r="A58" s="85" t="s">
        <v>86</v>
      </c>
      <c r="B58" s="48"/>
      <c r="C58" s="10"/>
      <c r="D58" s="10"/>
      <c r="E58" s="334" t="s">
        <v>94</v>
      </c>
      <c r="F58" s="334"/>
      <c r="G58" s="334"/>
      <c r="H58" s="334"/>
      <c r="I58" s="334"/>
      <c r="J58" s="10"/>
      <c r="K58" s="334" t="s">
        <v>95</v>
      </c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299">
        <f>'SO 101 - Komunikace vozid...'!J32</f>
        <v>0</v>
      </c>
      <c r="AH58" s="300"/>
      <c r="AI58" s="300"/>
      <c r="AJ58" s="300"/>
      <c r="AK58" s="300"/>
      <c r="AL58" s="300"/>
      <c r="AM58" s="300"/>
      <c r="AN58" s="299">
        <f t="shared" si="0"/>
        <v>0</v>
      </c>
      <c r="AO58" s="300"/>
      <c r="AP58" s="300"/>
      <c r="AQ58" s="86" t="s">
        <v>89</v>
      </c>
      <c r="AR58" s="48"/>
      <c r="AS58" s="87">
        <v>0</v>
      </c>
      <c r="AT58" s="88">
        <f t="shared" si="1"/>
        <v>0</v>
      </c>
      <c r="AU58" s="89">
        <f>'SO 101 - Komunikace vozid...'!P95</f>
        <v>0</v>
      </c>
      <c r="AV58" s="88">
        <f>'SO 101 - Komunikace vozid...'!J35</f>
        <v>0</v>
      </c>
      <c r="AW58" s="88">
        <f>'SO 101 - Komunikace vozid...'!J36</f>
        <v>0</v>
      </c>
      <c r="AX58" s="88">
        <f>'SO 101 - Komunikace vozid...'!J37</f>
        <v>0</v>
      </c>
      <c r="AY58" s="88">
        <f>'SO 101 - Komunikace vozid...'!J38</f>
        <v>0</v>
      </c>
      <c r="AZ58" s="88">
        <f>'SO 101 - Komunikace vozid...'!F35</f>
        <v>0</v>
      </c>
      <c r="BA58" s="88">
        <f>'SO 101 - Komunikace vozid...'!F36</f>
        <v>0</v>
      </c>
      <c r="BB58" s="88">
        <f>'SO 101 - Komunikace vozid...'!F37</f>
        <v>0</v>
      </c>
      <c r="BC58" s="88">
        <f>'SO 101 - Komunikace vozid...'!F38</f>
        <v>0</v>
      </c>
      <c r="BD58" s="90">
        <f>'SO 101 - Komunikace vozid...'!F39</f>
        <v>0</v>
      </c>
      <c r="BT58" s="27" t="s">
        <v>85</v>
      </c>
      <c r="BV58" s="27" t="s">
        <v>78</v>
      </c>
      <c r="BW58" s="27" t="s">
        <v>96</v>
      </c>
      <c r="BX58" s="27" t="s">
        <v>93</v>
      </c>
      <c r="CL58" s="27" t="s">
        <v>3</v>
      </c>
    </row>
    <row r="59" spans="1:91" s="4" customFormat="1" ht="16.5" customHeight="1">
      <c r="A59" s="85" t="s">
        <v>86</v>
      </c>
      <c r="B59" s="48"/>
      <c r="C59" s="10"/>
      <c r="D59" s="10"/>
      <c r="E59" s="334" t="s">
        <v>97</v>
      </c>
      <c r="F59" s="334"/>
      <c r="G59" s="334"/>
      <c r="H59" s="334"/>
      <c r="I59" s="334"/>
      <c r="J59" s="10"/>
      <c r="K59" s="334" t="s">
        <v>98</v>
      </c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299">
        <f>'SO 110 - Komunikace pro pěší'!J32</f>
        <v>0</v>
      </c>
      <c r="AH59" s="300"/>
      <c r="AI59" s="300"/>
      <c r="AJ59" s="300"/>
      <c r="AK59" s="300"/>
      <c r="AL59" s="300"/>
      <c r="AM59" s="300"/>
      <c r="AN59" s="299">
        <f t="shared" si="0"/>
        <v>0</v>
      </c>
      <c r="AO59" s="300"/>
      <c r="AP59" s="300"/>
      <c r="AQ59" s="86" t="s">
        <v>89</v>
      </c>
      <c r="AR59" s="48"/>
      <c r="AS59" s="87">
        <v>0</v>
      </c>
      <c r="AT59" s="88">
        <f t="shared" si="1"/>
        <v>0</v>
      </c>
      <c r="AU59" s="89">
        <f>'SO 110 - Komunikace pro pěší'!P94</f>
        <v>0</v>
      </c>
      <c r="AV59" s="88">
        <f>'SO 110 - Komunikace pro pěší'!J35</f>
        <v>0</v>
      </c>
      <c r="AW59" s="88">
        <f>'SO 110 - Komunikace pro pěší'!J36</f>
        <v>0</v>
      </c>
      <c r="AX59" s="88">
        <f>'SO 110 - Komunikace pro pěší'!J37</f>
        <v>0</v>
      </c>
      <c r="AY59" s="88">
        <f>'SO 110 - Komunikace pro pěší'!J38</f>
        <v>0</v>
      </c>
      <c r="AZ59" s="88">
        <f>'SO 110 - Komunikace pro pěší'!F35</f>
        <v>0</v>
      </c>
      <c r="BA59" s="88">
        <f>'SO 110 - Komunikace pro pěší'!F36</f>
        <v>0</v>
      </c>
      <c r="BB59" s="88">
        <f>'SO 110 - Komunikace pro pěší'!F37</f>
        <v>0</v>
      </c>
      <c r="BC59" s="88">
        <f>'SO 110 - Komunikace pro pěší'!F38</f>
        <v>0</v>
      </c>
      <c r="BD59" s="90">
        <f>'SO 110 - Komunikace pro pěší'!F39</f>
        <v>0</v>
      </c>
      <c r="BT59" s="27" t="s">
        <v>85</v>
      </c>
      <c r="BV59" s="27" t="s">
        <v>78</v>
      </c>
      <c r="BW59" s="27" t="s">
        <v>99</v>
      </c>
      <c r="BX59" s="27" t="s">
        <v>93</v>
      </c>
      <c r="CL59" s="27" t="s">
        <v>3</v>
      </c>
    </row>
    <row r="60" spans="1:91" s="4" customFormat="1" ht="16.5" customHeight="1">
      <c r="A60" s="85" t="s">
        <v>86</v>
      </c>
      <c r="B60" s="48"/>
      <c r="C60" s="10"/>
      <c r="D60" s="10"/>
      <c r="E60" s="334" t="s">
        <v>100</v>
      </c>
      <c r="F60" s="334"/>
      <c r="G60" s="334"/>
      <c r="H60" s="334"/>
      <c r="I60" s="334"/>
      <c r="J60" s="10"/>
      <c r="K60" s="334" t="s">
        <v>101</v>
      </c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299">
        <f>'SO 130 - Parkoviště'!J32</f>
        <v>0</v>
      </c>
      <c r="AH60" s="300"/>
      <c r="AI60" s="300"/>
      <c r="AJ60" s="300"/>
      <c r="AK60" s="300"/>
      <c r="AL60" s="300"/>
      <c r="AM60" s="300"/>
      <c r="AN60" s="299">
        <f t="shared" si="0"/>
        <v>0</v>
      </c>
      <c r="AO60" s="300"/>
      <c r="AP60" s="300"/>
      <c r="AQ60" s="86" t="s">
        <v>89</v>
      </c>
      <c r="AR60" s="48"/>
      <c r="AS60" s="87">
        <v>0</v>
      </c>
      <c r="AT60" s="88">
        <f t="shared" si="1"/>
        <v>0</v>
      </c>
      <c r="AU60" s="89">
        <f>'SO 130 - Parkoviště'!P93</f>
        <v>0</v>
      </c>
      <c r="AV60" s="88">
        <f>'SO 130 - Parkoviště'!J35</f>
        <v>0</v>
      </c>
      <c r="AW60" s="88">
        <f>'SO 130 - Parkoviště'!J36</f>
        <v>0</v>
      </c>
      <c r="AX60" s="88">
        <f>'SO 130 - Parkoviště'!J37</f>
        <v>0</v>
      </c>
      <c r="AY60" s="88">
        <f>'SO 130 - Parkoviště'!J38</f>
        <v>0</v>
      </c>
      <c r="AZ60" s="88">
        <f>'SO 130 - Parkoviště'!F35</f>
        <v>0</v>
      </c>
      <c r="BA60" s="88">
        <f>'SO 130 - Parkoviště'!F36</f>
        <v>0</v>
      </c>
      <c r="BB60" s="88">
        <f>'SO 130 - Parkoviště'!F37</f>
        <v>0</v>
      </c>
      <c r="BC60" s="88">
        <f>'SO 130 - Parkoviště'!F38</f>
        <v>0</v>
      </c>
      <c r="BD60" s="90">
        <f>'SO 130 - Parkoviště'!F39</f>
        <v>0</v>
      </c>
      <c r="BT60" s="27" t="s">
        <v>85</v>
      </c>
      <c r="BV60" s="27" t="s">
        <v>78</v>
      </c>
      <c r="BW60" s="27" t="s">
        <v>102</v>
      </c>
      <c r="BX60" s="27" t="s">
        <v>93</v>
      </c>
      <c r="CL60" s="27" t="s">
        <v>3</v>
      </c>
    </row>
    <row r="61" spans="1:91" s="4" customFormat="1" ht="16.5" customHeight="1">
      <c r="A61" s="85" t="s">
        <v>86</v>
      </c>
      <c r="B61" s="48"/>
      <c r="C61" s="10"/>
      <c r="D61" s="10"/>
      <c r="E61" s="334" t="s">
        <v>103</v>
      </c>
      <c r="F61" s="334"/>
      <c r="G61" s="334"/>
      <c r="H61" s="334"/>
      <c r="I61" s="334"/>
      <c r="J61" s="10"/>
      <c r="K61" s="334" t="s">
        <v>104</v>
      </c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299">
        <f>'SO 191 - Dopravní značení...'!J32</f>
        <v>0</v>
      </c>
      <c r="AH61" s="300"/>
      <c r="AI61" s="300"/>
      <c r="AJ61" s="300"/>
      <c r="AK61" s="300"/>
      <c r="AL61" s="300"/>
      <c r="AM61" s="300"/>
      <c r="AN61" s="299">
        <f t="shared" si="0"/>
        <v>0</v>
      </c>
      <c r="AO61" s="300"/>
      <c r="AP61" s="300"/>
      <c r="AQ61" s="86" t="s">
        <v>89</v>
      </c>
      <c r="AR61" s="48"/>
      <c r="AS61" s="87">
        <v>0</v>
      </c>
      <c r="AT61" s="88">
        <f t="shared" si="1"/>
        <v>0</v>
      </c>
      <c r="AU61" s="89">
        <f>'SO 191 - Dopravní značení...'!P88</f>
        <v>0</v>
      </c>
      <c r="AV61" s="88">
        <f>'SO 191 - Dopravní značení...'!J35</f>
        <v>0</v>
      </c>
      <c r="AW61" s="88">
        <f>'SO 191 - Dopravní značení...'!J36</f>
        <v>0</v>
      </c>
      <c r="AX61" s="88">
        <f>'SO 191 - Dopravní značení...'!J37</f>
        <v>0</v>
      </c>
      <c r="AY61" s="88">
        <f>'SO 191 - Dopravní značení...'!J38</f>
        <v>0</v>
      </c>
      <c r="AZ61" s="88">
        <f>'SO 191 - Dopravní značení...'!F35</f>
        <v>0</v>
      </c>
      <c r="BA61" s="88">
        <f>'SO 191 - Dopravní značení...'!F36</f>
        <v>0</v>
      </c>
      <c r="BB61" s="88">
        <f>'SO 191 - Dopravní značení...'!F37</f>
        <v>0</v>
      </c>
      <c r="BC61" s="88">
        <f>'SO 191 - Dopravní značení...'!F38</f>
        <v>0</v>
      </c>
      <c r="BD61" s="90">
        <f>'SO 191 - Dopravní značení...'!F39</f>
        <v>0</v>
      </c>
      <c r="BT61" s="27" t="s">
        <v>85</v>
      </c>
      <c r="BV61" s="27" t="s">
        <v>78</v>
      </c>
      <c r="BW61" s="27" t="s">
        <v>105</v>
      </c>
      <c r="BX61" s="27" t="s">
        <v>93</v>
      </c>
      <c r="CL61" s="27" t="s">
        <v>3</v>
      </c>
    </row>
    <row r="62" spans="1:91" s="4" customFormat="1" ht="16.5" customHeight="1">
      <c r="A62" s="85" t="s">
        <v>86</v>
      </c>
      <c r="B62" s="48"/>
      <c r="C62" s="10"/>
      <c r="D62" s="10"/>
      <c r="E62" s="334" t="s">
        <v>106</v>
      </c>
      <c r="F62" s="334"/>
      <c r="G62" s="334"/>
      <c r="H62" s="334"/>
      <c r="I62" s="334"/>
      <c r="J62" s="10"/>
      <c r="K62" s="334" t="s">
        <v>107</v>
      </c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299">
        <f>'SO 192 - DIO'!J32</f>
        <v>0</v>
      </c>
      <c r="AH62" s="300"/>
      <c r="AI62" s="300"/>
      <c r="AJ62" s="300"/>
      <c r="AK62" s="300"/>
      <c r="AL62" s="300"/>
      <c r="AM62" s="300"/>
      <c r="AN62" s="299">
        <f t="shared" si="0"/>
        <v>0</v>
      </c>
      <c r="AO62" s="300"/>
      <c r="AP62" s="300"/>
      <c r="AQ62" s="86" t="s">
        <v>89</v>
      </c>
      <c r="AR62" s="48"/>
      <c r="AS62" s="87">
        <v>0</v>
      </c>
      <c r="AT62" s="88">
        <f t="shared" si="1"/>
        <v>0</v>
      </c>
      <c r="AU62" s="89">
        <f>'SO 192 - DIO'!P87</f>
        <v>0</v>
      </c>
      <c r="AV62" s="88">
        <f>'SO 192 - DIO'!J35</f>
        <v>0</v>
      </c>
      <c r="AW62" s="88">
        <f>'SO 192 - DIO'!J36</f>
        <v>0</v>
      </c>
      <c r="AX62" s="88">
        <f>'SO 192 - DIO'!J37</f>
        <v>0</v>
      </c>
      <c r="AY62" s="88">
        <f>'SO 192 - DIO'!J38</f>
        <v>0</v>
      </c>
      <c r="AZ62" s="88">
        <f>'SO 192 - DIO'!F35</f>
        <v>0</v>
      </c>
      <c r="BA62" s="88">
        <f>'SO 192 - DIO'!F36</f>
        <v>0</v>
      </c>
      <c r="BB62" s="88">
        <f>'SO 192 - DIO'!F37</f>
        <v>0</v>
      </c>
      <c r="BC62" s="88">
        <f>'SO 192 - DIO'!F38</f>
        <v>0</v>
      </c>
      <c r="BD62" s="90">
        <f>'SO 192 - DIO'!F39</f>
        <v>0</v>
      </c>
      <c r="BT62" s="27" t="s">
        <v>85</v>
      </c>
      <c r="BV62" s="27" t="s">
        <v>78</v>
      </c>
      <c r="BW62" s="27" t="s">
        <v>108</v>
      </c>
      <c r="BX62" s="27" t="s">
        <v>93</v>
      </c>
      <c r="CL62" s="27" t="s">
        <v>3</v>
      </c>
    </row>
    <row r="63" spans="1:91" s="7" customFormat="1" ht="16.5" customHeight="1">
      <c r="B63" s="76"/>
      <c r="C63" s="77"/>
      <c r="D63" s="335" t="s">
        <v>109</v>
      </c>
      <c r="E63" s="335"/>
      <c r="F63" s="335"/>
      <c r="G63" s="335"/>
      <c r="H63" s="335"/>
      <c r="I63" s="78"/>
      <c r="J63" s="335" t="s">
        <v>110</v>
      </c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03">
        <f>ROUND(AG64,2)</f>
        <v>0</v>
      </c>
      <c r="AH63" s="302"/>
      <c r="AI63" s="302"/>
      <c r="AJ63" s="302"/>
      <c r="AK63" s="302"/>
      <c r="AL63" s="302"/>
      <c r="AM63" s="302"/>
      <c r="AN63" s="301">
        <f t="shared" si="0"/>
        <v>0</v>
      </c>
      <c r="AO63" s="302"/>
      <c r="AP63" s="302"/>
      <c r="AQ63" s="79" t="s">
        <v>82</v>
      </c>
      <c r="AR63" s="76"/>
      <c r="AS63" s="80">
        <f>ROUND(AS64,2)</f>
        <v>0</v>
      </c>
      <c r="AT63" s="81">
        <f t="shared" si="1"/>
        <v>0</v>
      </c>
      <c r="AU63" s="82">
        <f>ROUND(AU64,5)</f>
        <v>0</v>
      </c>
      <c r="AV63" s="81">
        <f>ROUND(AZ63*L29,2)</f>
        <v>0</v>
      </c>
      <c r="AW63" s="81">
        <f>ROUND(BA63*L30,2)</f>
        <v>0</v>
      </c>
      <c r="AX63" s="81">
        <f>ROUND(BB63*L29,2)</f>
        <v>0</v>
      </c>
      <c r="AY63" s="81">
        <f>ROUND(BC63*L30,2)</f>
        <v>0</v>
      </c>
      <c r="AZ63" s="81">
        <f>ROUND(AZ64,2)</f>
        <v>0</v>
      </c>
      <c r="BA63" s="81">
        <f>ROUND(BA64,2)</f>
        <v>0</v>
      </c>
      <c r="BB63" s="81">
        <f>ROUND(BB64,2)</f>
        <v>0</v>
      </c>
      <c r="BC63" s="81">
        <f>ROUND(BC64,2)</f>
        <v>0</v>
      </c>
      <c r="BD63" s="83">
        <f>ROUND(BD64,2)</f>
        <v>0</v>
      </c>
      <c r="BS63" s="84" t="s">
        <v>75</v>
      </c>
      <c r="BT63" s="84" t="s">
        <v>83</v>
      </c>
      <c r="BU63" s="84" t="s">
        <v>77</v>
      </c>
      <c r="BV63" s="84" t="s">
        <v>78</v>
      </c>
      <c r="BW63" s="84" t="s">
        <v>111</v>
      </c>
      <c r="BX63" s="84" t="s">
        <v>5</v>
      </c>
      <c r="CL63" s="84" t="s">
        <v>3</v>
      </c>
      <c r="CM63" s="84" t="s">
        <v>85</v>
      </c>
    </row>
    <row r="64" spans="1:91" s="4" customFormat="1" ht="16.5" customHeight="1">
      <c r="A64" s="85" t="s">
        <v>86</v>
      </c>
      <c r="B64" s="48"/>
      <c r="C64" s="10"/>
      <c r="D64" s="10"/>
      <c r="E64" s="334" t="s">
        <v>112</v>
      </c>
      <c r="F64" s="334"/>
      <c r="G64" s="334"/>
      <c r="H64" s="334"/>
      <c r="I64" s="334"/>
      <c r="J64" s="10"/>
      <c r="K64" s="334" t="s">
        <v>113</v>
      </c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299">
        <f>'SO 401 - Rozvody VO'!J32</f>
        <v>0</v>
      </c>
      <c r="AH64" s="300"/>
      <c r="AI64" s="300"/>
      <c r="AJ64" s="300"/>
      <c r="AK64" s="300"/>
      <c r="AL64" s="300"/>
      <c r="AM64" s="300"/>
      <c r="AN64" s="299">
        <f t="shared" si="0"/>
        <v>0</v>
      </c>
      <c r="AO64" s="300"/>
      <c r="AP64" s="300"/>
      <c r="AQ64" s="86" t="s">
        <v>89</v>
      </c>
      <c r="AR64" s="48"/>
      <c r="AS64" s="87">
        <v>0</v>
      </c>
      <c r="AT64" s="88">
        <f t="shared" si="1"/>
        <v>0</v>
      </c>
      <c r="AU64" s="89">
        <f>'SO 401 - Rozvody VO'!P88</f>
        <v>0</v>
      </c>
      <c r="AV64" s="88">
        <f>'SO 401 - Rozvody VO'!J35</f>
        <v>0</v>
      </c>
      <c r="AW64" s="88">
        <f>'SO 401 - Rozvody VO'!J36</f>
        <v>0</v>
      </c>
      <c r="AX64" s="88">
        <f>'SO 401 - Rozvody VO'!J37</f>
        <v>0</v>
      </c>
      <c r="AY64" s="88">
        <f>'SO 401 - Rozvody VO'!J38</f>
        <v>0</v>
      </c>
      <c r="AZ64" s="88">
        <f>'SO 401 - Rozvody VO'!F35</f>
        <v>0</v>
      </c>
      <c r="BA64" s="88">
        <f>'SO 401 - Rozvody VO'!F36</f>
        <v>0</v>
      </c>
      <c r="BB64" s="88">
        <f>'SO 401 - Rozvody VO'!F37</f>
        <v>0</v>
      </c>
      <c r="BC64" s="88">
        <f>'SO 401 - Rozvody VO'!F38</f>
        <v>0</v>
      </c>
      <c r="BD64" s="90">
        <f>'SO 401 - Rozvody VO'!F39</f>
        <v>0</v>
      </c>
      <c r="BT64" s="27" t="s">
        <v>85</v>
      </c>
      <c r="BV64" s="27" t="s">
        <v>78</v>
      </c>
      <c r="BW64" s="27" t="s">
        <v>114</v>
      </c>
      <c r="BX64" s="27" t="s">
        <v>111</v>
      </c>
      <c r="CL64" s="27" t="s">
        <v>3</v>
      </c>
    </row>
    <row r="65" spans="1:91" s="7" customFormat="1" ht="16.5" customHeight="1">
      <c r="B65" s="76"/>
      <c r="C65" s="77"/>
      <c r="D65" s="335" t="s">
        <v>115</v>
      </c>
      <c r="E65" s="335"/>
      <c r="F65" s="335"/>
      <c r="G65" s="335"/>
      <c r="H65" s="335"/>
      <c r="I65" s="78"/>
      <c r="J65" s="335" t="s">
        <v>116</v>
      </c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03">
        <f>ROUND(SUM(AG66:AG67),2)</f>
        <v>0</v>
      </c>
      <c r="AH65" s="302"/>
      <c r="AI65" s="302"/>
      <c r="AJ65" s="302"/>
      <c r="AK65" s="302"/>
      <c r="AL65" s="302"/>
      <c r="AM65" s="302"/>
      <c r="AN65" s="301">
        <f t="shared" si="0"/>
        <v>0</v>
      </c>
      <c r="AO65" s="302"/>
      <c r="AP65" s="302"/>
      <c r="AQ65" s="79" t="s">
        <v>82</v>
      </c>
      <c r="AR65" s="76"/>
      <c r="AS65" s="80">
        <f>ROUND(SUM(AS66:AS67),2)</f>
        <v>0</v>
      </c>
      <c r="AT65" s="81">
        <f t="shared" si="1"/>
        <v>0</v>
      </c>
      <c r="AU65" s="82">
        <f>ROUND(SUM(AU66:AU67),5)</f>
        <v>0</v>
      </c>
      <c r="AV65" s="81">
        <f>ROUND(AZ65*L29,2)</f>
        <v>0</v>
      </c>
      <c r="AW65" s="81">
        <f>ROUND(BA65*L30,2)</f>
        <v>0</v>
      </c>
      <c r="AX65" s="81">
        <f>ROUND(BB65*L29,2)</f>
        <v>0</v>
      </c>
      <c r="AY65" s="81">
        <f>ROUND(BC65*L30,2)</f>
        <v>0</v>
      </c>
      <c r="AZ65" s="81">
        <f>ROUND(SUM(AZ66:AZ67),2)</f>
        <v>0</v>
      </c>
      <c r="BA65" s="81">
        <f>ROUND(SUM(BA66:BA67),2)</f>
        <v>0</v>
      </c>
      <c r="BB65" s="81">
        <f>ROUND(SUM(BB66:BB67),2)</f>
        <v>0</v>
      </c>
      <c r="BC65" s="81">
        <f>ROUND(SUM(BC66:BC67),2)</f>
        <v>0</v>
      </c>
      <c r="BD65" s="83">
        <f>ROUND(SUM(BD66:BD67),2)</f>
        <v>0</v>
      </c>
      <c r="BS65" s="84" t="s">
        <v>75</v>
      </c>
      <c r="BT65" s="84" t="s">
        <v>83</v>
      </c>
      <c r="BU65" s="84" t="s">
        <v>77</v>
      </c>
      <c r="BV65" s="84" t="s">
        <v>78</v>
      </c>
      <c r="BW65" s="84" t="s">
        <v>117</v>
      </c>
      <c r="BX65" s="84" t="s">
        <v>5</v>
      </c>
      <c r="CL65" s="84" t="s">
        <v>3</v>
      </c>
      <c r="CM65" s="84" t="s">
        <v>85</v>
      </c>
    </row>
    <row r="66" spans="1:91" s="4" customFormat="1" ht="16.5" customHeight="1">
      <c r="A66" s="85" t="s">
        <v>86</v>
      </c>
      <c r="B66" s="48"/>
      <c r="C66" s="10"/>
      <c r="D66" s="10"/>
      <c r="E66" s="334" t="s">
        <v>118</v>
      </c>
      <c r="F66" s="334"/>
      <c r="G66" s="334"/>
      <c r="H66" s="334"/>
      <c r="I66" s="334"/>
      <c r="J66" s="10"/>
      <c r="K66" s="334" t="s">
        <v>119</v>
      </c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299">
        <f>'SO 801 - Inventarizace, k...'!J32</f>
        <v>0</v>
      </c>
      <c r="AH66" s="300"/>
      <c r="AI66" s="300"/>
      <c r="AJ66" s="300"/>
      <c r="AK66" s="300"/>
      <c r="AL66" s="300"/>
      <c r="AM66" s="300"/>
      <c r="AN66" s="299">
        <f t="shared" si="0"/>
        <v>0</v>
      </c>
      <c r="AO66" s="300"/>
      <c r="AP66" s="300"/>
      <c r="AQ66" s="86" t="s">
        <v>89</v>
      </c>
      <c r="AR66" s="48"/>
      <c r="AS66" s="87">
        <v>0</v>
      </c>
      <c r="AT66" s="88">
        <f t="shared" si="1"/>
        <v>0</v>
      </c>
      <c r="AU66" s="89">
        <f>'SO 801 - Inventarizace, k...'!P87</f>
        <v>0</v>
      </c>
      <c r="AV66" s="88">
        <f>'SO 801 - Inventarizace, k...'!J35</f>
        <v>0</v>
      </c>
      <c r="AW66" s="88">
        <f>'SO 801 - Inventarizace, k...'!J36</f>
        <v>0</v>
      </c>
      <c r="AX66" s="88">
        <f>'SO 801 - Inventarizace, k...'!J37</f>
        <v>0</v>
      </c>
      <c r="AY66" s="88">
        <f>'SO 801 - Inventarizace, k...'!J38</f>
        <v>0</v>
      </c>
      <c r="AZ66" s="88">
        <f>'SO 801 - Inventarizace, k...'!F35</f>
        <v>0</v>
      </c>
      <c r="BA66" s="88">
        <f>'SO 801 - Inventarizace, k...'!F36</f>
        <v>0</v>
      </c>
      <c r="BB66" s="88">
        <f>'SO 801 - Inventarizace, k...'!F37</f>
        <v>0</v>
      </c>
      <c r="BC66" s="88">
        <f>'SO 801 - Inventarizace, k...'!F38</f>
        <v>0</v>
      </c>
      <c r="BD66" s="90">
        <f>'SO 801 - Inventarizace, k...'!F39</f>
        <v>0</v>
      </c>
      <c r="BT66" s="27" t="s">
        <v>85</v>
      </c>
      <c r="BV66" s="27" t="s">
        <v>78</v>
      </c>
      <c r="BW66" s="27" t="s">
        <v>120</v>
      </c>
      <c r="BX66" s="27" t="s">
        <v>117</v>
      </c>
      <c r="CL66" s="27" t="s">
        <v>3</v>
      </c>
    </row>
    <row r="67" spans="1:91" s="4" customFormat="1" ht="16.5" customHeight="1">
      <c r="A67" s="85" t="s">
        <v>86</v>
      </c>
      <c r="B67" s="48"/>
      <c r="C67" s="10"/>
      <c r="D67" s="10"/>
      <c r="E67" s="334" t="s">
        <v>121</v>
      </c>
      <c r="F67" s="334"/>
      <c r="G67" s="334"/>
      <c r="H67" s="334"/>
      <c r="I67" s="334"/>
      <c r="J67" s="10"/>
      <c r="K67" s="334" t="s">
        <v>122</v>
      </c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299">
        <f>'SO 802 - Ohumusování, oze...'!J32</f>
        <v>0</v>
      </c>
      <c r="AH67" s="300"/>
      <c r="AI67" s="300"/>
      <c r="AJ67" s="300"/>
      <c r="AK67" s="300"/>
      <c r="AL67" s="300"/>
      <c r="AM67" s="300"/>
      <c r="AN67" s="299">
        <f t="shared" si="0"/>
        <v>0</v>
      </c>
      <c r="AO67" s="300"/>
      <c r="AP67" s="300"/>
      <c r="AQ67" s="86" t="s">
        <v>89</v>
      </c>
      <c r="AR67" s="48"/>
      <c r="AS67" s="87">
        <v>0</v>
      </c>
      <c r="AT67" s="88">
        <f t="shared" si="1"/>
        <v>0</v>
      </c>
      <c r="AU67" s="89">
        <f>'SO 802 - Ohumusování, oze...'!P88</f>
        <v>0</v>
      </c>
      <c r="AV67" s="88">
        <f>'SO 802 - Ohumusování, oze...'!J35</f>
        <v>0</v>
      </c>
      <c r="AW67" s="88">
        <f>'SO 802 - Ohumusování, oze...'!J36</f>
        <v>0</v>
      </c>
      <c r="AX67" s="88">
        <f>'SO 802 - Ohumusování, oze...'!J37</f>
        <v>0</v>
      </c>
      <c r="AY67" s="88">
        <f>'SO 802 - Ohumusování, oze...'!J38</f>
        <v>0</v>
      </c>
      <c r="AZ67" s="88">
        <f>'SO 802 - Ohumusování, oze...'!F35</f>
        <v>0</v>
      </c>
      <c r="BA67" s="88">
        <f>'SO 802 - Ohumusování, oze...'!F36</f>
        <v>0</v>
      </c>
      <c r="BB67" s="88">
        <f>'SO 802 - Ohumusování, oze...'!F37</f>
        <v>0</v>
      </c>
      <c r="BC67" s="88">
        <f>'SO 802 - Ohumusování, oze...'!F38</f>
        <v>0</v>
      </c>
      <c r="BD67" s="90">
        <f>'SO 802 - Ohumusování, oze...'!F39</f>
        <v>0</v>
      </c>
      <c r="BT67" s="27" t="s">
        <v>85</v>
      </c>
      <c r="BV67" s="27" t="s">
        <v>78</v>
      </c>
      <c r="BW67" s="27" t="s">
        <v>123</v>
      </c>
      <c r="BX67" s="27" t="s">
        <v>117</v>
      </c>
      <c r="CL67" s="27" t="s">
        <v>3</v>
      </c>
    </row>
    <row r="68" spans="1:91" s="7" customFormat="1" ht="16.5" customHeight="1">
      <c r="B68" s="76"/>
      <c r="C68" s="77"/>
      <c r="D68" s="335" t="s">
        <v>124</v>
      </c>
      <c r="E68" s="335"/>
      <c r="F68" s="335"/>
      <c r="G68" s="335"/>
      <c r="H68" s="335"/>
      <c r="I68" s="78"/>
      <c r="J68" s="335" t="s">
        <v>125</v>
      </c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03">
        <f>ROUND(AG69,2)</f>
        <v>0</v>
      </c>
      <c r="AH68" s="302"/>
      <c r="AI68" s="302"/>
      <c r="AJ68" s="302"/>
      <c r="AK68" s="302"/>
      <c r="AL68" s="302"/>
      <c r="AM68" s="302"/>
      <c r="AN68" s="301">
        <f t="shared" si="0"/>
        <v>0</v>
      </c>
      <c r="AO68" s="302"/>
      <c r="AP68" s="302"/>
      <c r="AQ68" s="79" t="s">
        <v>82</v>
      </c>
      <c r="AR68" s="76"/>
      <c r="AS68" s="80">
        <f>ROUND(AS69,2)</f>
        <v>0</v>
      </c>
      <c r="AT68" s="81">
        <f t="shared" si="1"/>
        <v>0</v>
      </c>
      <c r="AU68" s="82">
        <f>ROUND(AU69,5)</f>
        <v>0</v>
      </c>
      <c r="AV68" s="81">
        <f>ROUND(AZ68*L29,2)</f>
        <v>0</v>
      </c>
      <c r="AW68" s="81">
        <f>ROUND(BA68*L30,2)</f>
        <v>0</v>
      </c>
      <c r="AX68" s="81">
        <f>ROUND(BB68*L29,2)</f>
        <v>0</v>
      </c>
      <c r="AY68" s="81">
        <f>ROUND(BC68*L30,2)</f>
        <v>0</v>
      </c>
      <c r="AZ68" s="81">
        <f>ROUND(AZ69,2)</f>
        <v>0</v>
      </c>
      <c r="BA68" s="81">
        <f>ROUND(BA69,2)</f>
        <v>0</v>
      </c>
      <c r="BB68" s="81">
        <f>ROUND(BB69,2)</f>
        <v>0</v>
      </c>
      <c r="BC68" s="81">
        <f>ROUND(BC69,2)</f>
        <v>0</v>
      </c>
      <c r="BD68" s="83">
        <f>ROUND(BD69,2)</f>
        <v>0</v>
      </c>
      <c r="BS68" s="84" t="s">
        <v>75</v>
      </c>
      <c r="BT68" s="84" t="s">
        <v>83</v>
      </c>
      <c r="BU68" s="84" t="s">
        <v>77</v>
      </c>
      <c r="BV68" s="84" t="s">
        <v>78</v>
      </c>
      <c r="BW68" s="84" t="s">
        <v>126</v>
      </c>
      <c r="BX68" s="84" t="s">
        <v>5</v>
      </c>
      <c r="CL68" s="84" t="s">
        <v>3</v>
      </c>
      <c r="CM68" s="84" t="s">
        <v>85</v>
      </c>
    </row>
    <row r="69" spans="1:91" s="4" customFormat="1" ht="16.5" customHeight="1">
      <c r="A69" s="85" t="s">
        <v>86</v>
      </c>
      <c r="B69" s="48"/>
      <c r="C69" s="10"/>
      <c r="D69" s="10"/>
      <c r="E69" s="334" t="s">
        <v>127</v>
      </c>
      <c r="F69" s="334"/>
      <c r="G69" s="334"/>
      <c r="H69" s="334"/>
      <c r="I69" s="334"/>
      <c r="J69" s="10"/>
      <c r="K69" s="334" t="s">
        <v>128</v>
      </c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299">
        <f>'SO 901 - VRN - vedlejší r...'!J32</f>
        <v>0</v>
      </c>
      <c r="AH69" s="300"/>
      <c r="AI69" s="300"/>
      <c r="AJ69" s="300"/>
      <c r="AK69" s="300"/>
      <c r="AL69" s="300"/>
      <c r="AM69" s="300"/>
      <c r="AN69" s="299">
        <f t="shared" si="0"/>
        <v>0</v>
      </c>
      <c r="AO69" s="300"/>
      <c r="AP69" s="300"/>
      <c r="AQ69" s="86" t="s">
        <v>89</v>
      </c>
      <c r="AR69" s="48"/>
      <c r="AS69" s="91">
        <v>0</v>
      </c>
      <c r="AT69" s="92">
        <f t="shared" si="1"/>
        <v>0</v>
      </c>
      <c r="AU69" s="93">
        <f>'SO 901 - VRN - vedlejší r...'!P90</f>
        <v>0</v>
      </c>
      <c r="AV69" s="92">
        <f>'SO 901 - VRN - vedlejší r...'!J35</f>
        <v>0</v>
      </c>
      <c r="AW69" s="92">
        <f>'SO 901 - VRN - vedlejší r...'!J36</f>
        <v>0</v>
      </c>
      <c r="AX69" s="92">
        <f>'SO 901 - VRN - vedlejší r...'!J37</f>
        <v>0</v>
      </c>
      <c r="AY69" s="92">
        <f>'SO 901 - VRN - vedlejší r...'!J38</f>
        <v>0</v>
      </c>
      <c r="AZ69" s="92">
        <f>'SO 901 - VRN - vedlejší r...'!F35</f>
        <v>0</v>
      </c>
      <c r="BA69" s="92">
        <f>'SO 901 - VRN - vedlejší r...'!F36</f>
        <v>0</v>
      </c>
      <c r="BB69" s="92">
        <f>'SO 901 - VRN - vedlejší r...'!F37</f>
        <v>0</v>
      </c>
      <c r="BC69" s="92">
        <f>'SO 901 - VRN - vedlejší r...'!F38</f>
        <v>0</v>
      </c>
      <c r="BD69" s="94">
        <f>'SO 901 - VRN - vedlejší r...'!F39</f>
        <v>0</v>
      </c>
      <c r="BT69" s="27" t="s">
        <v>85</v>
      </c>
      <c r="BV69" s="27" t="s">
        <v>78</v>
      </c>
      <c r="BW69" s="27" t="s">
        <v>129</v>
      </c>
      <c r="BX69" s="27" t="s">
        <v>126</v>
      </c>
      <c r="CL69" s="27" t="s">
        <v>3</v>
      </c>
    </row>
    <row r="70" spans="1:91" s="2" customFormat="1" ht="30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5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</row>
    <row r="71" spans="1:91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35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</row>
  </sheetData>
  <mergeCells count="98">
    <mergeCell ref="E56:I56"/>
    <mergeCell ref="E58:I58"/>
    <mergeCell ref="E62:I62"/>
    <mergeCell ref="E61:I61"/>
    <mergeCell ref="E60:I60"/>
    <mergeCell ref="E59:I59"/>
    <mergeCell ref="E64:I64"/>
    <mergeCell ref="I52:AF52"/>
    <mergeCell ref="J63:AF63"/>
    <mergeCell ref="J55:AF55"/>
    <mergeCell ref="J57:AF57"/>
    <mergeCell ref="K62:AF62"/>
    <mergeCell ref="K60:AF60"/>
    <mergeCell ref="K64:AF64"/>
    <mergeCell ref="K58:AF58"/>
    <mergeCell ref="K56:AF56"/>
    <mergeCell ref="K59:AF59"/>
    <mergeCell ref="K61:AF61"/>
    <mergeCell ref="C52:G52"/>
    <mergeCell ref="D63:H63"/>
    <mergeCell ref="D57:H57"/>
    <mergeCell ref="D55:H55"/>
    <mergeCell ref="L45:AO45"/>
    <mergeCell ref="D65:H65"/>
    <mergeCell ref="J65:AF65"/>
    <mergeCell ref="E66:I66"/>
    <mergeCell ref="K66:AF66"/>
    <mergeCell ref="AG54:AM54"/>
    <mergeCell ref="AN64:AP64"/>
    <mergeCell ref="AN63:AP63"/>
    <mergeCell ref="AN59:AP59"/>
    <mergeCell ref="AN62:AP62"/>
    <mergeCell ref="AN52:AP52"/>
    <mergeCell ref="AN57:AP57"/>
    <mergeCell ref="AN61:AP61"/>
    <mergeCell ref="AN60:AP60"/>
    <mergeCell ref="AN58:AP58"/>
    <mergeCell ref="AN56:AP56"/>
    <mergeCell ref="E67:I67"/>
    <mergeCell ref="K67:AF67"/>
    <mergeCell ref="D68:H68"/>
    <mergeCell ref="J68:AF68"/>
    <mergeCell ref="E69:I69"/>
    <mergeCell ref="K69:AF69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0:AM60"/>
    <mergeCell ref="AG62:AM62"/>
    <mergeCell ref="AG63:AM63"/>
    <mergeCell ref="AG64:AM64"/>
    <mergeCell ref="AG61:AM61"/>
    <mergeCell ref="AG59:AM59"/>
    <mergeCell ref="AG55:AM55"/>
    <mergeCell ref="AG58:AM58"/>
    <mergeCell ref="AG56:AM56"/>
    <mergeCell ref="AG52:AM52"/>
    <mergeCell ref="AG57:AM57"/>
    <mergeCell ref="AM50:AP50"/>
    <mergeCell ref="AM49:AP49"/>
    <mergeCell ref="AM47:AN47"/>
    <mergeCell ref="AN55:AP55"/>
    <mergeCell ref="AS49:AT51"/>
    <mergeCell ref="AN65:AP65"/>
    <mergeCell ref="AG65:AM65"/>
    <mergeCell ref="AN66:AP66"/>
    <mergeCell ref="AG66:AM66"/>
    <mergeCell ref="AN54:AP54"/>
    <mergeCell ref="AN67:AP67"/>
    <mergeCell ref="AG67:AM67"/>
    <mergeCell ref="AN68:AP68"/>
    <mergeCell ref="AG68:AM68"/>
    <mergeCell ref="AN69:AP69"/>
    <mergeCell ref="AG69:AM69"/>
  </mergeCells>
  <hyperlinks>
    <hyperlink ref="A56" location="'SO 001 - Příprava staveni...'!C2" display="/"/>
    <hyperlink ref="A58" location="'SO 101 - Komunikace vozid...'!C2" display="/"/>
    <hyperlink ref="A59" location="'SO 110 - Komunikace pro pěší'!C2" display="/"/>
    <hyperlink ref="A60" location="'SO 130 - Parkoviště'!C2" display="/"/>
    <hyperlink ref="A61" location="'SO 191 - Dopravní značení...'!C2" display="/"/>
    <hyperlink ref="A62" location="'SO 192 - DIO'!C2" display="/"/>
    <hyperlink ref="A64" location="'SO 401 - Rozvody VO'!C2" display="/"/>
    <hyperlink ref="A66" location="'SO 801 - Inventarizace, k...'!C2" display="/"/>
    <hyperlink ref="A67" location="'SO 802 - Ohumusování, oze...'!C2" display="/"/>
    <hyperlink ref="A69" location="'SO 901 - VRN - vedlejší r...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90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132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134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ROUND(J90,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ROUND((SUM(BE90:BE247)),  2)</f>
        <v>0</v>
      </c>
      <c r="G35" s="34"/>
      <c r="H35" s="34"/>
      <c r="I35" s="103">
        <v>0.21</v>
      </c>
      <c r="J35" s="102">
        <f>ROUND(((SUM(BE90:BE247))*I35),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ROUND((SUM(BF90:BF247)),  2)</f>
        <v>0</v>
      </c>
      <c r="G36" s="34"/>
      <c r="H36" s="34"/>
      <c r="I36" s="103">
        <v>0.15</v>
      </c>
      <c r="J36" s="102">
        <f>ROUND(((SUM(BF90:BF247))*I36),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ROUND((SUM(BG90:BG247)),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ROUND((SUM(BH90:BH247)),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ROUND((SUM(BI90:BI247)),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132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001 - Příprava staveniště, demolice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139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10" customFormat="1" ht="19.899999999999999" customHeight="1">
      <c r="B65" s="117"/>
      <c r="D65" s="118" t="s">
        <v>140</v>
      </c>
      <c r="E65" s="119"/>
      <c r="F65" s="119"/>
      <c r="G65" s="119"/>
      <c r="H65" s="119"/>
      <c r="I65" s="119"/>
      <c r="J65" s="120">
        <f>J92</f>
        <v>0</v>
      </c>
      <c r="L65" s="117"/>
    </row>
    <row r="66" spans="1:31" s="10" customFormat="1" ht="19.899999999999999" customHeight="1">
      <c r="B66" s="117"/>
      <c r="D66" s="118" t="s">
        <v>141</v>
      </c>
      <c r="E66" s="119"/>
      <c r="F66" s="119"/>
      <c r="G66" s="119"/>
      <c r="H66" s="119"/>
      <c r="I66" s="119"/>
      <c r="J66" s="120">
        <f>J145</f>
        <v>0</v>
      </c>
      <c r="L66" s="117"/>
    </row>
    <row r="67" spans="1:31" s="9" customFormat="1" ht="24.95" customHeight="1">
      <c r="B67" s="113"/>
      <c r="D67" s="114" t="s">
        <v>142</v>
      </c>
      <c r="E67" s="115"/>
      <c r="F67" s="115"/>
      <c r="G67" s="115"/>
      <c r="H67" s="115"/>
      <c r="I67" s="115"/>
      <c r="J67" s="116">
        <f>J179</f>
        <v>0</v>
      </c>
      <c r="L67" s="113"/>
    </row>
    <row r="68" spans="1:31" s="10" customFormat="1" ht="19.899999999999999" customHeight="1">
      <c r="B68" s="117"/>
      <c r="D68" s="118" t="s">
        <v>143</v>
      </c>
      <c r="E68" s="119"/>
      <c r="F68" s="119"/>
      <c r="G68" s="119"/>
      <c r="H68" s="119"/>
      <c r="I68" s="119"/>
      <c r="J68" s="120">
        <f>J180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144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2" t="str">
        <f>E7</f>
        <v>Hanušovice - parkoviště u ZŠ - aktualizace 2023</v>
      </c>
      <c r="F78" s="343"/>
      <c r="G78" s="343"/>
      <c r="H78" s="343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131</v>
      </c>
      <c r="L79" s="22"/>
    </row>
    <row r="80" spans="1:31" s="2" customFormat="1" ht="16.5" customHeight="1">
      <c r="A80" s="34"/>
      <c r="B80" s="35"/>
      <c r="C80" s="34"/>
      <c r="D80" s="34"/>
      <c r="E80" s="342" t="s">
        <v>132</v>
      </c>
      <c r="F80" s="341"/>
      <c r="G80" s="341"/>
      <c r="H80" s="341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133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36" t="str">
        <f>E11</f>
        <v>SO 001 - Příprava staveniště, demolice</v>
      </c>
      <c r="F82" s="341"/>
      <c r="G82" s="341"/>
      <c r="H82" s="341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4"/>
      <c r="E84" s="34"/>
      <c r="F84" s="27" t="str">
        <f>F14</f>
        <v>Hanušovice</v>
      </c>
      <c r="G84" s="34"/>
      <c r="H84" s="34"/>
      <c r="I84" s="29" t="s">
        <v>23</v>
      </c>
      <c r="J84" s="52" t="str">
        <f>IF(J14="","",J14)</f>
        <v>31. 1. 2023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4"/>
      <c r="E86" s="34"/>
      <c r="F86" s="27" t="str">
        <f>E17</f>
        <v>Město Hanušovice</v>
      </c>
      <c r="G86" s="34"/>
      <c r="H86" s="34"/>
      <c r="I86" s="29" t="s">
        <v>33</v>
      </c>
      <c r="J86" s="32" t="str">
        <f>E23</f>
        <v>Cekr CZ s.r.o.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31</v>
      </c>
      <c r="D87" s="34"/>
      <c r="E87" s="34"/>
      <c r="F87" s="27" t="str">
        <f>IF(E20="","",E20)</f>
        <v>Vyplň údaj</v>
      </c>
      <c r="G87" s="34"/>
      <c r="H87" s="34"/>
      <c r="I87" s="29" t="s">
        <v>38</v>
      </c>
      <c r="J87" s="32" t="str">
        <f>E26</f>
        <v>Jan Zamykal, CS ÚRS 2023 01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1"/>
      <c r="B89" s="122"/>
      <c r="C89" s="123" t="s">
        <v>145</v>
      </c>
      <c r="D89" s="124" t="s">
        <v>61</v>
      </c>
      <c r="E89" s="124" t="s">
        <v>57</v>
      </c>
      <c r="F89" s="124" t="s">
        <v>58</v>
      </c>
      <c r="G89" s="124" t="s">
        <v>146</v>
      </c>
      <c r="H89" s="124" t="s">
        <v>147</v>
      </c>
      <c r="I89" s="124" t="s">
        <v>148</v>
      </c>
      <c r="J89" s="124" t="s">
        <v>137</v>
      </c>
      <c r="K89" s="125" t="s">
        <v>149</v>
      </c>
      <c r="L89" s="126"/>
      <c r="M89" s="59" t="s">
        <v>3</v>
      </c>
      <c r="N89" s="60" t="s">
        <v>46</v>
      </c>
      <c r="O89" s="60" t="s">
        <v>150</v>
      </c>
      <c r="P89" s="60" t="s">
        <v>151</v>
      </c>
      <c r="Q89" s="60" t="s">
        <v>152</v>
      </c>
      <c r="R89" s="60" t="s">
        <v>153</v>
      </c>
      <c r="S89" s="60" t="s">
        <v>154</v>
      </c>
      <c r="T89" s="61" t="s">
        <v>155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9" customHeight="1">
      <c r="A90" s="34"/>
      <c r="B90" s="35"/>
      <c r="C90" s="66" t="s">
        <v>156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P91+P179</f>
        <v>0</v>
      </c>
      <c r="Q90" s="63"/>
      <c r="R90" s="128">
        <f>R91+R179</f>
        <v>83.787369999999996</v>
      </c>
      <c r="S90" s="63"/>
      <c r="T90" s="129">
        <f>T91+T179</f>
        <v>350.875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75</v>
      </c>
      <c r="AU90" s="19" t="s">
        <v>138</v>
      </c>
      <c r="BK90" s="130">
        <f>BK91+BK179</f>
        <v>0</v>
      </c>
    </row>
    <row r="91" spans="1:65" s="12" customFormat="1" ht="25.9" customHeight="1">
      <c r="B91" s="131"/>
      <c r="D91" s="132" t="s">
        <v>75</v>
      </c>
      <c r="E91" s="133" t="s">
        <v>157</v>
      </c>
      <c r="F91" s="133" t="s">
        <v>158</v>
      </c>
      <c r="I91" s="134"/>
      <c r="J91" s="135">
        <f>BK91</f>
        <v>0</v>
      </c>
      <c r="L91" s="131"/>
      <c r="M91" s="136"/>
      <c r="N91" s="137"/>
      <c r="O91" s="137"/>
      <c r="P91" s="138">
        <f>P92+P145</f>
        <v>0</v>
      </c>
      <c r="Q91" s="137"/>
      <c r="R91" s="138">
        <f>R92+R145</f>
        <v>0</v>
      </c>
      <c r="S91" s="137"/>
      <c r="T91" s="139">
        <f>T92+T145</f>
        <v>350.875</v>
      </c>
      <c r="AR91" s="132" t="s">
        <v>83</v>
      </c>
      <c r="AT91" s="140" t="s">
        <v>75</v>
      </c>
      <c r="AU91" s="140" t="s">
        <v>76</v>
      </c>
      <c r="AY91" s="132" t="s">
        <v>159</v>
      </c>
      <c r="BK91" s="141">
        <f>BK92+BK145</f>
        <v>0</v>
      </c>
    </row>
    <row r="92" spans="1:65" s="12" customFormat="1" ht="22.9" customHeight="1">
      <c r="B92" s="131"/>
      <c r="D92" s="132" t="s">
        <v>75</v>
      </c>
      <c r="E92" s="142" t="s">
        <v>83</v>
      </c>
      <c r="F92" s="142" t="s">
        <v>160</v>
      </c>
      <c r="I92" s="134"/>
      <c r="J92" s="143">
        <f>BK92</f>
        <v>0</v>
      </c>
      <c r="L92" s="131"/>
      <c r="M92" s="136"/>
      <c r="N92" s="137"/>
      <c r="O92" s="137"/>
      <c r="P92" s="138">
        <f>SUM(P93:P144)</f>
        <v>0</v>
      </c>
      <c r="Q92" s="137"/>
      <c r="R92" s="138">
        <f>SUM(R93:R144)</f>
        <v>0</v>
      </c>
      <c r="S92" s="137"/>
      <c r="T92" s="139">
        <f>SUM(T93:T144)</f>
        <v>350.875</v>
      </c>
      <c r="AR92" s="132" t="s">
        <v>83</v>
      </c>
      <c r="AT92" s="140" t="s">
        <v>75</v>
      </c>
      <c r="AU92" s="140" t="s">
        <v>83</v>
      </c>
      <c r="AY92" s="132" t="s">
        <v>159</v>
      </c>
      <c r="BK92" s="141">
        <f>SUM(BK93:BK144)</f>
        <v>0</v>
      </c>
    </row>
    <row r="93" spans="1:65" s="2" customFormat="1" ht="16.5" customHeight="1">
      <c r="A93" s="34"/>
      <c r="B93" s="144"/>
      <c r="C93" s="145" t="s">
        <v>83</v>
      </c>
      <c r="D93" s="145" t="s">
        <v>161</v>
      </c>
      <c r="E93" s="146" t="s">
        <v>162</v>
      </c>
      <c r="F93" s="147" t="s">
        <v>163</v>
      </c>
      <c r="G93" s="148" t="s">
        <v>164</v>
      </c>
      <c r="H93" s="149">
        <v>1</v>
      </c>
      <c r="I93" s="150"/>
      <c r="J93" s="151">
        <f>ROUND(I93*H93,2)</f>
        <v>0</v>
      </c>
      <c r="K93" s="147" t="s">
        <v>165</v>
      </c>
      <c r="L93" s="35"/>
      <c r="M93" s="152" t="s">
        <v>3</v>
      </c>
      <c r="N93" s="153" t="s">
        <v>47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166</v>
      </c>
      <c r="AT93" s="156" t="s">
        <v>161</v>
      </c>
      <c r="AU93" s="156" t="s">
        <v>85</v>
      </c>
      <c r="AY93" s="19" t="s">
        <v>159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83</v>
      </c>
      <c r="BK93" s="157">
        <f>ROUND(I93*H93,2)</f>
        <v>0</v>
      </c>
      <c r="BL93" s="19" t="s">
        <v>166</v>
      </c>
      <c r="BM93" s="156" t="s">
        <v>167</v>
      </c>
    </row>
    <row r="94" spans="1:65" s="2" customFormat="1" ht="29.25">
      <c r="A94" s="34"/>
      <c r="B94" s="35"/>
      <c r="C94" s="34"/>
      <c r="D94" s="158" t="s">
        <v>168</v>
      </c>
      <c r="E94" s="34"/>
      <c r="F94" s="159" t="s">
        <v>169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168</v>
      </c>
      <c r="AU94" s="19" t="s">
        <v>85</v>
      </c>
    </row>
    <row r="95" spans="1:65" s="2" customFormat="1" ht="37.9" customHeight="1">
      <c r="A95" s="34"/>
      <c r="B95" s="144"/>
      <c r="C95" s="145" t="s">
        <v>85</v>
      </c>
      <c r="D95" s="145" t="s">
        <v>161</v>
      </c>
      <c r="E95" s="146" t="s">
        <v>170</v>
      </c>
      <c r="F95" s="147" t="s">
        <v>171</v>
      </c>
      <c r="G95" s="148" t="s">
        <v>172</v>
      </c>
      <c r="H95" s="149">
        <v>66</v>
      </c>
      <c r="I95" s="150"/>
      <c r="J95" s="151">
        <f>ROUND(I95*H95,2)</f>
        <v>0</v>
      </c>
      <c r="K95" s="147" t="s">
        <v>173</v>
      </c>
      <c r="L95" s="35"/>
      <c r="M95" s="152" t="s">
        <v>3</v>
      </c>
      <c r="N95" s="153" t="s">
        <v>47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0.26</v>
      </c>
      <c r="T95" s="155">
        <f>S95*H95</f>
        <v>17.16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174</v>
      </c>
      <c r="AT95" s="156" t="s">
        <v>161</v>
      </c>
      <c r="AU95" s="156" t="s">
        <v>85</v>
      </c>
      <c r="AY95" s="19" t="s">
        <v>159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83</v>
      </c>
      <c r="BK95" s="157">
        <f>ROUND(I95*H95,2)</f>
        <v>0</v>
      </c>
      <c r="BL95" s="19" t="s">
        <v>174</v>
      </c>
      <c r="BM95" s="156" t="s">
        <v>175</v>
      </c>
    </row>
    <row r="96" spans="1:65" s="2" customFormat="1">
      <c r="A96" s="34"/>
      <c r="B96" s="35"/>
      <c r="C96" s="34"/>
      <c r="D96" s="163" t="s">
        <v>176</v>
      </c>
      <c r="E96" s="34"/>
      <c r="F96" s="164" t="s">
        <v>177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176</v>
      </c>
      <c r="AU96" s="19" t="s">
        <v>85</v>
      </c>
    </row>
    <row r="97" spans="1:65" s="13" customFormat="1">
      <c r="B97" s="165"/>
      <c r="D97" s="158" t="s">
        <v>178</v>
      </c>
      <c r="E97" s="166" t="s">
        <v>3</v>
      </c>
      <c r="F97" s="167" t="s">
        <v>179</v>
      </c>
      <c r="H97" s="166" t="s">
        <v>3</v>
      </c>
      <c r="I97" s="168"/>
      <c r="L97" s="165"/>
      <c r="M97" s="169"/>
      <c r="N97" s="170"/>
      <c r="O97" s="170"/>
      <c r="P97" s="170"/>
      <c r="Q97" s="170"/>
      <c r="R97" s="170"/>
      <c r="S97" s="170"/>
      <c r="T97" s="171"/>
      <c r="AT97" s="166" t="s">
        <v>178</v>
      </c>
      <c r="AU97" s="166" t="s">
        <v>85</v>
      </c>
      <c r="AV97" s="13" t="s">
        <v>83</v>
      </c>
      <c r="AW97" s="13" t="s">
        <v>37</v>
      </c>
      <c r="AX97" s="13" t="s">
        <v>76</v>
      </c>
      <c r="AY97" s="166" t="s">
        <v>159</v>
      </c>
    </row>
    <row r="98" spans="1:65" s="13" customFormat="1">
      <c r="B98" s="165"/>
      <c r="D98" s="158" t="s">
        <v>178</v>
      </c>
      <c r="E98" s="166" t="s">
        <v>3</v>
      </c>
      <c r="F98" s="167" t="s">
        <v>180</v>
      </c>
      <c r="H98" s="166" t="s">
        <v>3</v>
      </c>
      <c r="I98" s="168"/>
      <c r="L98" s="165"/>
      <c r="M98" s="169"/>
      <c r="N98" s="170"/>
      <c r="O98" s="170"/>
      <c r="P98" s="170"/>
      <c r="Q98" s="170"/>
      <c r="R98" s="170"/>
      <c r="S98" s="170"/>
      <c r="T98" s="171"/>
      <c r="AT98" s="166" t="s">
        <v>178</v>
      </c>
      <c r="AU98" s="166" t="s">
        <v>85</v>
      </c>
      <c r="AV98" s="13" t="s">
        <v>83</v>
      </c>
      <c r="AW98" s="13" t="s">
        <v>37</v>
      </c>
      <c r="AX98" s="13" t="s">
        <v>76</v>
      </c>
      <c r="AY98" s="166" t="s">
        <v>159</v>
      </c>
    </row>
    <row r="99" spans="1:65" s="14" customFormat="1">
      <c r="B99" s="172"/>
      <c r="D99" s="158" t="s">
        <v>178</v>
      </c>
      <c r="E99" s="173" t="s">
        <v>3</v>
      </c>
      <c r="F99" s="174" t="s">
        <v>181</v>
      </c>
      <c r="H99" s="175">
        <v>66</v>
      </c>
      <c r="I99" s="176"/>
      <c r="L99" s="172"/>
      <c r="M99" s="177"/>
      <c r="N99" s="178"/>
      <c r="O99" s="178"/>
      <c r="P99" s="178"/>
      <c r="Q99" s="178"/>
      <c r="R99" s="178"/>
      <c r="S99" s="178"/>
      <c r="T99" s="179"/>
      <c r="AT99" s="173" t="s">
        <v>178</v>
      </c>
      <c r="AU99" s="173" t="s">
        <v>85</v>
      </c>
      <c r="AV99" s="14" t="s">
        <v>85</v>
      </c>
      <c r="AW99" s="14" t="s">
        <v>37</v>
      </c>
      <c r="AX99" s="14" t="s">
        <v>76</v>
      </c>
      <c r="AY99" s="173" t="s">
        <v>159</v>
      </c>
    </row>
    <row r="100" spans="1:65" s="15" customFormat="1">
      <c r="B100" s="180"/>
      <c r="D100" s="158" t="s">
        <v>178</v>
      </c>
      <c r="E100" s="181" t="s">
        <v>3</v>
      </c>
      <c r="F100" s="182" t="s">
        <v>182</v>
      </c>
      <c r="H100" s="183">
        <v>66</v>
      </c>
      <c r="I100" s="184"/>
      <c r="L100" s="180"/>
      <c r="M100" s="185"/>
      <c r="N100" s="186"/>
      <c r="O100" s="186"/>
      <c r="P100" s="186"/>
      <c r="Q100" s="186"/>
      <c r="R100" s="186"/>
      <c r="S100" s="186"/>
      <c r="T100" s="187"/>
      <c r="AT100" s="181" t="s">
        <v>178</v>
      </c>
      <c r="AU100" s="181" t="s">
        <v>85</v>
      </c>
      <c r="AV100" s="15" t="s">
        <v>174</v>
      </c>
      <c r="AW100" s="15" t="s">
        <v>37</v>
      </c>
      <c r="AX100" s="15" t="s">
        <v>83</v>
      </c>
      <c r="AY100" s="181" t="s">
        <v>159</v>
      </c>
    </row>
    <row r="101" spans="1:65" s="2" customFormat="1" ht="33" customHeight="1">
      <c r="A101" s="34"/>
      <c r="B101" s="144"/>
      <c r="C101" s="145" t="s">
        <v>183</v>
      </c>
      <c r="D101" s="145" t="s">
        <v>161</v>
      </c>
      <c r="E101" s="146" t="s">
        <v>184</v>
      </c>
      <c r="F101" s="147" t="s">
        <v>185</v>
      </c>
      <c r="G101" s="148" t="s">
        <v>172</v>
      </c>
      <c r="H101" s="149">
        <v>468</v>
      </c>
      <c r="I101" s="150"/>
      <c r="J101" s="151">
        <f>ROUND(I101*H101,2)</f>
        <v>0</v>
      </c>
      <c r="K101" s="147" t="s">
        <v>173</v>
      </c>
      <c r="L101" s="35"/>
      <c r="M101" s="152" t="s">
        <v>3</v>
      </c>
      <c r="N101" s="153" t="s">
        <v>47</v>
      </c>
      <c r="O101" s="55"/>
      <c r="P101" s="154">
        <f>O101*H101</f>
        <v>0</v>
      </c>
      <c r="Q101" s="154">
        <v>0</v>
      </c>
      <c r="R101" s="154">
        <f>Q101*H101</f>
        <v>0</v>
      </c>
      <c r="S101" s="154">
        <v>0.29499999999999998</v>
      </c>
      <c r="T101" s="155">
        <f>S101*H101</f>
        <v>138.06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174</v>
      </c>
      <c r="AT101" s="156" t="s">
        <v>161</v>
      </c>
      <c r="AU101" s="156" t="s">
        <v>85</v>
      </c>
      <c r="AY101" s="19" t="s">
        <v>159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83</v>
      </c>
      <c r="BK101" s="157">
        <f>ROUND(I101*H101,2)</f>
        <v>0</v>
      </c>
      <c r="BL101" s="19" t="s">
        <v>174</v>
      </c>
      <c r="BM101" s="156" t="s">
        <v>186</v>
      </c>
    </row>
    <row r="102" spans="1:65" s="2" customFormat="1">
      <c r="A102" s="34"/>
      <c r="B102" s="35"/>
      <c r="C102" s="34"/>
      <c r="D102" s="163" t="s">
        <v>176</v>
      </c>
      <c r="E102" s="34"/>
      <c r="F102" s="164" t="s">
        <v>187</v>
      </c>
      <c r="G102" s="34"/>
      <c r="H102" s="34"/>
      <c r="I102" s="160"/>
      <c r="J102" s="34"/>
      <c r="K102" s="34"/>
      <c r="L102" s="35"/>
      <c r="M102" s="161"/>
      <c r="N102" s="162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176</v>
      </c>
      <c r="AU102" s="19" t="s">
        <v>85</v>
      </c>
    </row>
    <row r="103" spans="1:65" s="13" customFormat="1">
      <c r="B103" s="165"/>
      <c r="D103" s="158" t="s">
        <v>178</v>
      </c>
      <c r="E103" s="166" t="s">
        <v>3</v>
      </c>
      <c r="F103" s="167" t="s">
        <v>179</v>
      </c>
      <c r="H103" s="166" t="s">
        <v>3</v>
      </c>
      <c r="I103" s="168"/>
      <c r="L103" s="165"/>
      <c r="M103" s="169"/>
      <c r="N103" s="170"/>
      <c r="O103" s="170"/>
      <c r="P103" s="170"/>
      <c r="Q103" s="170"/>
      <c r="R103" s="170"/>
      <c r="S103" s="170"/>
      <c r="T103" s="171"/>
      <c r="AT103" s="166" t="s">
        <v>178</v>
      </c>
      <c r="AU103" s="166" t="s">
        <v>85</v>
      </c>
      <c r="AV103" s="13" t="s">
        <v>83</v>
      </c>
      <c r="AW103" s="13" t="s">
        <v>37</v>
      </c>
      <c r="AX103" s="13" t="s">
        <v>76</v>
      </c>
      <c r="AY103" s="166" t="s">
        <v>159</v>
      </c>
    </row>
    <row r="104" spans="1:65" s="13" customFormat="1">
      <c r="B104" s="165"/>
      <c r="D104" s="158" t="s">
        <v>178</v>
      </c>
      <c r="E104" s="166" t="s">
        <v>3</v>
      </c>
      <c r="F104" s="167" t="s">
        <v>180</v>
      </c>
      <c r="H104" s="166" t="s">
        <v>3</v>
      </c>
      <c r="I104" s="168"/>
      <c r="L104" s="165"/>
      <c r="M104" s="169"/>
      <c r="N104" s="170"/>
      <c r="O104" s="170"/>
      <c r="P104" s="170"/>
      <c r="Q104" s="170"/>
      <c r="R104" s="170"/>
      <c r="S104" s="170"/>
      <c r="T104" s="171"/>
      <c r="AT104" s="166" t="s">
        <v>178</v>
      </c>
      <c r="AU104" s="166" t="s">
        <v>85</v>
      </c>
      <c r="AV104" s="13" t="s">
        <v>83</v>
      </c>
      <c r="AW104" s="13" t="s">
        <v>37</v>
      </c>
      <c r="AX104" s="13" t="s">
        <v>76</v>
      </c>
      <c r="AY104" s="166" t="s">
        <v>159</v>
      </c>
    </row>
    <row r="105" spans="1:65" s="14" customFormat="1">
      <c r="B105" s="172"/>
      <c r="D105" s="158" t="s">
        <v>178</v>
      </c>
      <c r="E105" s="173" t="s">
        <v>3</v>
      </c>
      <c r="F105" s="174" t="s">
        <v>188</v>
      </c>
      <c r="H105" s="175">
        <v>468</v>
      </c>
      <c r="I105" s="176"/>
      <c r="L105" s="172"/>
      <c r="M105" s="177"/>
      <c r="N105" s="178"/>
      <c r="O105" s="178"/>
      <c r="P105" s="178"/>
      <c r="Q105" s="178"/>
      <c r="R105" s="178"/>
      <c r="S105" s="178"/>
      <c r="T105" s="179"/>
      <c r="AT105" s="173" t="s">
        <v>178</v>
      </c>
      <c r="AU105" s="173" t="s">
        <v>85</v>
      </c>
      <c r="AV105" s="14" t="s">
        <v>85</v>
      </c>
      <c r="AW105" s="14" t="s">
        <v>37</v>
      </c>
      <c r="AX105" s="14" t="s">
        <v>76</v>
      </c>
      <c r="AY105" s="173" t="s">
        <v>159</v>
      </c>
    </row>
    <row r="106" spans="1:65" s="15" customFormat="1">
      <c r="B106" s="180"/>
      <c r="D106" s="158" t="s">
        <v>178</v>
      </c>
      <c r="E106" s="181" t="s">
        <v>3</v>
      </c>
      <c r="F106" s="182" t="s">
        <v>182</v>
      </c>
      <c r="H106" s="183">
        <v>468</v>
      </c>
      <c r="I106" s="184"/>
      <c r="L106" s="180"/>
      <c r="M106" s="185"/>
      <c r="N106" s="186"/>
      <c r="O106" s="186"/>
      <c r="P106" s="186"/>
      <c r="Q106" s="186"/>
      <c r="R106" s="186"/>
      <c r="S106" s="186"/>
      <c r="T106" s="187"/>
      <c r="AT106" s="181" t="s">
        <v>178</v>
      </c>
      <c r="AU106" s="181" t="s">
        <v>85</v>
      </c>
      <c r="AV106" s="15" t="s">
        <v>174</v>
      </c>
      <c r="AW106" s="15" t="s">
        <v>37</v>
      </c>
      <c r="AX106" s="15" t="s">
        <v>83</v>
      </c>
      <c r="AY106" s="181" t="s">
        <v>159</v>
      </c>
    </row>
    <row r="107" spans="1:65" s="2" customFormat="1" ht="37.9" customHeight="1">
      <c r="A107" s="34"/>
      <c r="B107" s="144"/>
      <c r="C107" s="145" t="s">
        <v>174</v>
      </c>
      <c r="D107" s="145" t="s">
        <v>161</v>
      </c>
      <c r="E107" s="146" t="s">
        <v>189</v>
      </c>
      <c r="F107" s="147" t="s">
        <v>190</v>
      </c>
      <c r="G107" s="148" t="s">
        <v>172</v>
      </c>
      <c r="H107" s="149">
        <v>534</v>
      </c>
      <c r="I107" s="150"/>
      <c r="J107" s="151">
        <f>ROUND(I107*H107,2)</f>
        <v>0</v>
      </c>
      <c r="K107" s="147" t="s">
        <v>173</v>
      </c>
      <c r="L107" s="35"/>
      <c r="M107" s="152" t="s">
        <v>3</v>
      </c>
      <c r="N107" s="153" t="s">
        <v>47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0.28999999999999998</v>
      </c>
      <c r="T107" s="155">
        <f>S107*H107</f>
        <v>154.85999999999999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174</v>
      </c>
      <c r="AT107" s="156" t="s">
        <v>161</v>
      </c>
      <c r="AU107" s="156" t="s">
        <v>85</v>
      </c>
      <c r="AY107" s="19" t="s">
        <v>159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83</v>
      </c>
      <c r="BK107" s="157">
        <f>ROUND(I107*H107,2)</f>
        <v>0</v>
      </c>
      <c r="BL107" s="19" t="s">
        <v>174</v>
      </c>
      <c r="BM107" s="156" t="s">
        <v>191</v>
      </c>
    </row>
    <row r="108" spans="1:65" s="2" customFormat="1">
      <c r="A108" s="34"/>
      <c r="B108" s="35"/>
      <c r="C108" s="34"/>
      <c r="D108" s="163" t="s">
        <v>176</v>
      </c>
      <c r="E108" s="34"/>
      <c r="F108" s="164" t="s">
        <v>192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176</v>
      </c>
      <c r="AU108" s="19" t="s">
        <v>85</v>
      </c>
    </row>
    <row r="109" spans="1:65" s="13" customFormat="1">
      <c r="B109" s="165"/>
      <c r="D109" s="158" t="s">
        <v>178</v>
      </c>
      <c r="E109" s="166" t="s">
        <v>3</v>
      </c>
      <c r="F109" s="167" t="s">
        <v>193</v>
      </c>
      <c r="H109" s="166" t="s">
        <v>3</v>
      </c>
      <c r="I109" s="168"/>
      <c r="L109" s="165"/>
      <c r="M109" s="169"/>
      <c r="N109" s="170"/>
      <c r="O109" s="170"/>
      <c r="P109" s="170"/>
      <c r="Q109" s="170"/>
      <c r="R109" s="170"/>
      <c r="S109" s="170"/>
      <c r="T109" s="171"/>
      <c r="AT109" s="166" t="s">
        <v>178</v>
      </c>
      <c r="AU109" s="166" t="s">
        <v>85</v>
      </c>
      <c r="AV109" s="13" t="s">
        <v>83</v>
      </c>
      <c r="AW109" s="13" t="s">
        <v>37</v>
      </c>
      <c r="AX109" s="13" t="s">
        <v>76</v>
      </c>
      <c r="AY109" s="166" t="s">
        <v>159</v>
      </c>
    </row>
    <row r="110" spans="1:65" s="13" customFormat="1">
      <c r="B110" s="165"/>
      <c r="D110" s="158" t="s">
        <v>178</v>
      </c>
      <c r="E110" s="166" t="s">
        <v>3</v>
      </c>
      <c r="F110" s="167" t="s">
        <v>180</v>
      </c>
      <c r="H110" s="166" t="s">
        <v>3</v>
      </c>
      <c r="I110" s="168"/>
      <c r="L110" s="165"/>
      <c r="M110" s="169"/>
      <c r="N110" s="170"/>
      <c r="O110" s="170"/>
      <c r="P110" s="170"/>
      <c r="Q110" s="170"/>
      <c r="R110" s="170"/>
      <c r="S110" s="170"/>
      <c r="T110" s="171"/>
      <c r="AT110" s="166" t="s">
        <v>178</v>
      </c>
      <c r="AU110" s="166" t="s">
        <v>85</v>
      </c>
      <c r="AV110" s="13" t="s">
        <v>83</v>
      </c>
      <c r="AW110" s="13" t="s">
        <v>37</v>
      </c>
      <c r="AX110" s="13" t="s">
        <v>76</v>
      </c>
      <c r="AY110" s="166" t="s">
        <v>159</v>
      </c>
    </row>
    <row r="111" spans="1:65" s="14" customFormat="1">
      <c r="B111" s="172"/>
      <c r="D111" s="158" t="s">
        <v>178</v>
      </c>
      <c r="E111" s="173" t="s">
        <v>3</v>
      </c>
      <c r="F111" s="174" t="s">
        <v>194</v>
      </c>
      <c r="H111" s="175">
        <v>534</v>
      </c>
      <c r="I111" s="176"/>
      <c r="L111" s="172"/>
      <c r="M111" s="177"/>
      <c r="N111" s="178"/>
      <c r="O111" s="178"/>
      <c r="P111" s="178"/>
      <c r="Q111" s="178"/>
      <c r="R111" s="178"/>
      <c r="S111" s="178"/>
      <c r="T111" s="179"/>
      <c r="AT111" s="173" t="s">
        <v>178</v>
      </c>
      <c r="AU111" s="173" t="s">
        <v>85</v>
      </c>
      <c r="AV111" s="14" t="s">
        <v>85</v>
      </c>
      <c r="AW111" s="14" t="s">
        <v>37</v>
      </c>
      <c r="AX111" s="14" t="s">
        <v>76</v>
      </c>
      <c r="AY111" s="173" t="s">
        <v>159</v>
      </c>
    </row>
    <row r="112" spans="1:65" s="15" customFormat="1">
      <c r="B112" s="180"/>
      <c r="D112" s="158" t="s">
        <v>178</v>
      </c>
      <c r="E112" s="181" t="s">
        <v>3</v>
      </c>
      <c r="F112" s="182" t="s">
        <v>182</v>
      </c>
      <c r="H112" s="183">
        <v>534</v>
      </c>
      <c r="I112" s="184"/>
      <c r="L112" s="180"/>
      <c r="M112" s="185"/>
      <c r="N112" s="186"/>
      <c r="O112" s="186"/>
      <c r="P112" s="186"/>
      <c r="Q112" s="186"/>
      <c r="R112" s="186"/>
      <c r="S112" s="186"/>
      <c r="T112" s="187"/>
      <c r="AT112" s="181" t="s">
        <v>178</v>
      </c>
      <c r="AU112" s="181" t="s">
        <v>85</v>
      </c>
      <c r="AV112" s="15" t="s">
        <v>174</v>
      </c>
      <c r="AW112" s="15" t="s">
        <v>37</v>
      </c>
      <c r="AX112" s="15" t="s">
        <v>83</v>
      </c>
      <c r="AY112" s="181" t="s">
        <v>159</v>
      </c>
    </row>
    <row r="113" spans="1:65" s="2" customFormat="1" ht="24.2" customHeight="1">
      <c r="A113" s="34"/>
      <c r="B113" s="144"/>
      <c r="C113" s="145" t="s">
        <v>195</v>
      </c>
      <c r="D113" s="145" t="s">
        <v>161</v>
      </c>
      <c r="E113" s="146" t="s">
        <v>196</v>
      </c>
      <c r="F113" s="147" t="s">
        <v>197</v>
      </c>
      <c r="G113" s="148" t="s">
        <v>198</v>
      </c>
      <c r="H113" s="149">
        <v>199</v>
      </c>
      <c r="I113" s="150"/>
      <c r="J113" s="151">
        <f>ROUND(I113*H113,2)</f>
        <v>0</v>
      </c>
      <c r="K113" s="147" t="s">
        <v>173</v>
      </c>
      <c r="L113" s="35"/>
      <c r="M113" s="152" t="s">
        <v>3</v>
      </c>
      <c r="N113" s="153" t="s">
        <v>47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0.20499999999999999</v>
      </c>
      <c r="T113" s="155">
        <f>S113*H113</f>
        <v>40.794999999999995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174</v>
      </c>
      <c r="AT113" s="156" t="s">
        <v>161</v>
      </c>
      <c r="AU113" s="156" t="s">
        <v>85</v>
      </c>
      <c r="AY113" s="19" t="s">
        <v>159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83</v>
      </c>
      <c r="BK113" s="157">
        <f>ROUND(I113*H113,2)</f>
        <v>0</v>
      </c>
      <c r="BL113" s="19" t="s">
        <v>174</v>
      </c>
      <c r="BM113" s="156" t="s">
        <v>199</v>
      </c>
    </row>
    <row r="114" spans="1:65" s="2" customFormat="1">
      <c r="A114" s="34"/>
      <c r="B114" s="35"/>
      <c r="C114" s="34"/>
      <c r="D114" s="163" t="s">
        <v>176</v>
      </c>
      <c r="E114" s="34"/>
      <c r="F114" s="164" t="s">
        <v>200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176</v>
      </c>
      <c r="AU114" s="19" t="s">
        <v>85</v>
      </c>
    </row>
    <row r="115" spans="1:65" s="13" customFormat="1">
      <c r="B115" s="165"/>
      <c r="D115" s="158" t="s">
        <v>178</v>
      </c>
      <c r="E115" s="166" t="s">
        <v>3</v>
      </c>
      <c r="F115" s="167" t="s">
        <v>201</v>
      </c>
      <c r="H115" s="166" t="s">
        <v>3</v>
      </c>
      <c r="I115" s="168"/>
      <c r="L115" s="165"/>
      <c r="M115" s="169"/>
      <c r="N115" s="170"/>
      <c r="O115" s="170"/>
      <c r="P115" s="170"/>
      <c r="Q115" s="170"/>
      <c r="R115" s="170"/>
      <c r="S115" s="170"/>
      <c r="T115" s="171"/>
      <c r="AT115" s="166" t="s">
        <v>178</v>
      </c>
      <c r="AU115" s="166" t="s">
        <v>85</v>
      </c>
      <c r="AV115" s="13" t="s">
        <v>83</v>
      </c>
      <c r="AW115" s="13" t="s">
        <v>37</v>
      </c>
      <c r="AX115" s="13" t="s">
        <v>76</v>
      </c>
      <c r="AY115" s="166" t="s">
        <v>159</v>
      </c>
    </row>
    <row r="116" spans="1:65" s="13" customFormat="1">
      <c r="B116" s="165"/>
      <c r="D116" s="158" t="s">
        <v>178</v>
      </c>
      <c r="E116" s="166" t="s">
        <v>3</v>
      </c>
      <c r="F116" s="167" t="s">
        <v>180</v>
      </c>
      <c r="H116" s="166" t="s">
        <v>3</v>
      </c>
      <c r="I116" s="168"/>
      <c r="L116" s="165"/>
      <c r="M116" s="169"/>
      <c r="N116" s="170"/>
      <c r="O116" s="170"/>
      <c r="P116" s="170"/>
      <c r="Q116" s="170"/>
      <c r="R116" s="170"/>
      <c r="S116" s="170"/>
      <c r="T116" s="171"/>
      <c r="AT116" s="166" t="s">
        <v>178</v>
      </c>
      <c r="AU116" s="166" t="s">
        <v>85</v>
      </c>
      <c r="AV116" s="13" t="s">
        <v>83</v>
      </c>
      <c r="AW116" s="13" t="s">
        <v>37</v>
      </c>
      <c r="AX116" s="13" t="s">
        <v>76</v>
      </c>
      <c r="AY116" s="166" t="s">
        <v>159</v>
      </c>
    </row>
    <row r="117" spans="1:65" s="14" customFormat="1">
      <c r="B117" s="172"/>
      <c r="D117" s="158" t="s">
        <v>178</v>
      </c>
      <c r="E117" s="173" t="s">
        <v>3</v>
      </c>
      <c r="F117" s="174" t="s">
        <v>202</v>
      </c>
      <c r="H117" s="175">
        <v>32</v>
      </c>
      <c r="I117" s="176"/>
      <c r="L117" s="172"/>
      <c r="M117" s="177"/>
      <c r="N117" s="178"/>
      <c r="O117" s="178"/>
      <c r="P117" s="178"/>
      <c r="Q117" s="178"/>
      <c r="R117" s="178"/>
      <c r="S117" s="178"/>
      <c r="T117" s="179"/>
      <c r="AT117" s="173" t="s">
        <v>178</v>
      </c>
      <c r="AU117" s="173" t="s">
        <v>85</v>
      </c>
      <c r="AV117" s="14" t="s">
        <v>85</v>
      </c>
      <c r="AW117" s="14" t="s">
        <v>37</v>
      </c>
      <c r="AX117" s="14" t="s">
        <v>76</v>
      </c>
      <c r="AY117" s="173" t="s">
        <v>159</v>
      </c>
    </row>
    <row r="118" spans="1:65" s="14" customFormat="1">
      <c r="B118" s="172"/>
      <c r="D118" s="158" t="s">
        <v>178</v>
      </c>
      <c r="E118" s="173" t="s">
        <v>3</v>
      </c>
      <c r="F118" s="174" t="s">
        <v>203</v>
      </c>
      <c r="H118" s="175">
        <v>167</v>
      </c>
      <c r="I118" s="176"/>
      <c r="L118" s="172"/>
      <c r="M118" s="177"/>
      <c r="N118" s="178"/>
      <c r="O118" s="178"/>
      <c r="P118" s="178"/>
      <c r="Q118" s="178"/>
      <c r="R118" s="178"/>
      <c r="S118" s="178"/>
      <c r="T118" s="179"/>
      <c r="AT118" s="173" t="s">
        <v>178</v>
      </c>
      <c r="AU118" s="173" t="s">
        <v>85</v>
      </c>
      <c r="AV118" s="14" t="s">
        <v>85</v>
      </c>
      <c r="AW118" s="14" t="s">
        <v>37</v>
      </c>
      <c r="AX118" s="14" t="s">
        <v>76</v>
      </c>
      <c r="AY118" s="173" t="s">
        <v>159</v>
      </c>
    </row>
    <row r="119" spans="1:65" s="15" customFormat="1">
      <c r="B119" s="180"/>
      <c r="D119" s="158" t="s">
        <v>178</v>
      </c>
      <c r="E119" s="181" t="s">
        <v>3</v>
      </c>
      <c r="F119" s="182" t="s">
        <v>182</v>
      </c>
      <c r="H119" s="183">
        <v>199</v>
      </c>
      <c r="I119" s="184"/>
      <c r="L119" s="180"/>
      <c r="M119" s="185"/>
      <c r="N119" s="186"/>
      <c r="O119" s="186"/>
      <c r="P119" s="186"/>
      <c r="Q119" s="186"/>
      <c r="R119" s="186"/>
      <c r="S119" s="186"/>
      <c r="T119" s="187"/>
      <c r="AT119" s="181" t="s">
        <v>178</v>
      </c>
      <c r="AU119" s="181" t="s">
        <v>85</v>
      </c>
      <c r="AV119" s="15" t="s">
        <v>174</v>
      </c>
      <c r="AW119" s="15" t="s">
        <v>37</v>
      </c>
      <c r="AX119" s="15" t="s">
        <v>83</v>
      </c>
      <c r="AY119" s="181" t="s">
        <v>159</v>
      </c>
    </row>
    <row r="120" spans="1:65" s="2" customFormat="1" ht="16.5" customHeight="1">
      <c r="A120" s="34"/>
      <c r="B120" s="144"/>
      <c r="C120" s="145" t="s">
        <v>204</v>
      </c>
      <c r="D120" s="145" t="s">
        <v>161</v>
      </c>
      <c r="E120" s="146" t="s">
        <v>205</v>
      </c>
      <c r="F120" s="147" t="s">
        <v>206</v>
      </c>
      <c r="G120" s="148" t="s">
        <v>207</v>
      </c>
      <c r="H120" s="149">
        <v>62.35</v>
      </c>
      <c r="I120" s="150"/>
      <c r="J120" s="151">
        <f>ROUND(I120*H120,2)</f>
        <v>0</v>
      </c>
      <c r="K120" s="147" t="s">
        <v>173</v>
      </c>
      <c r="L120" s="35"/>
      <c r="M120" s="152" t="s">
        <v>3</v>
      </c>
      <c r="N120" s="153" t="s">
        <v>47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174</v>
      </c>
      <c r="AT120" s="156" t="s">
        <v>161</v>
      </c>
      <c r="AU120" s="156" t="s">
        <v>85</v>
      </c>
      <c r="AY120" s="19" t="s">
        <v>159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83</v>
      </c>
      <c r="BK120" s="157">
        <f>ROUND(I120*H120,2)</f>
        <v>0</v>
      </c>
      <c r="BL120" s="19" t="s">
        <v>174</v>
      </c>
      <c r="BM120" s="156" t="s">
        <v>208</v>
      </c>
    </row>
    <row r="121" spans="1:65" s="2" customFormat="1">
      <c r="A121" s="34"/>
      <c r="B121" s="35"/>
      <c r="C121" s="34"/>
      <c r="D121" s="163" t="s">
        <v>176</v>
      </c>
      <c r="E121" s="34"/>
      <c r="F121" s="164" t="s">
        <v>209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176</v>
      </c>
      <c r="AU121" s="19" t="s">
        <v>85</v>
      </c>
    </row>
    <row r="122" spans="1:65" s="13" customFormat="1">
      <c r="B122" s="165"/>
      <c r="D122" s="158" t="s">
        <v>178</v>
      </c>
      <c r="E122" s="166" t="s">
        <v>3</v>
      </c>
      <c r="F122" s="167" t="s">
        <v>210</v>
      </c>
      <c r="H122" s="166" t="s">
        <v>3</v>
      </c>
      <c r="I122" s="168"/>
      <c r="L122" s="165"/>
      <c r="M122" s="169"/>
      <c r="N122" s="170"/>
      <c r="O122" s="170"/>
      <c r="P122" s="170"/>
      <c r="Q122" s="170"/>
      <c r="R122" s="170"/>
      <c r="S122" s="170"/>
      <c r="T122" s="171"/>
      <c r="AT122" s="166" t="s">
        <v>178</v>
      </c>
      <c r="AU122" s="166" t="s">
        <v>85</v>
      </c>
      <c r="AV122" s="13" t="s">
        <v>83</v>
      </c>
      <c r="AW122" s="13" t="s">
        <v>37</v>
      </c>
      <c r="AX122" s="13" t="s">
        <v>76</v>
      </c>
      <c r="AY122" s="166" t="s">
        <v>159</v>
      </c>
    </row>
    <row r="123" spans="1:65" s="13" customFormat="1">
      <c r="B123" s="165"/>
      <c r="D123" s="158" t="s">
        <v>178</v>
      </c>
      <c r="E123" s="166" t="s">
        <v>3</v>
      </c>
      <c r="F123" s="167" t="s">
        <v>180</v>
      </c>
      <c r="H123" s="166" t="s">
        <v>3</v>
      </c>
      <c r="I123" s="168"/>
      <c r="L123" s="165"/>
      <c r="M123" s="169"/>
      <c r="N123" s="170"/>
      <c r="O123" s="170"/>
      <c r="P123" s="170"/>
      <c r="Q123" s="170"/>
      <c r="R123" s="170"/>
      <c r="S123" s="170"/>
      <c r="T123" s="171"/>
      <c r="AT123" s="166" t="s">
        <v>178</v>
      </c>
      <c r="AU123" s="166" t="s">
        <v>85</v>
      </c>
      <c r="AV123" s="13" t="s">
        <v>83</v>
      </c>
      <c r="AW123" s="13" t="s">
        <v>37</v>
      </c>
      <c r="AX123" s="13" t="s">
        <v>76</v>
      </c>
      <c r="AY123" s="166" t="s">
        <v>159</v>
      </c>
    </row>
    <row r="124" spans="1:65" s="14" customFormat="1">
      <c r="B124" s="172"/>
      <c r="D124" s="158" t="s">
        <v>178</v>
      </c>
      <c r="E124" s="173" t="s">
        <v>3</v>
      </c>
      <c r="F124" s="174" t="s">
        <v>211</v>
      </c>
      <c r="H124" s="175">
        <v>62.35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178</v>
      </c>
      <c r="AU124" s="173" t="s">
        <v>85</v>
      </c>
      <c r="AV124" s="14" t="s">
        <v>85</v>
      </c>
      <c r="AW124" s="14" t="s">
        <v>37</v>
      </c>
      <c r="AX124" s="14" t="s">
        <v>76</v>
      </c>
      <c r="AY124" s="173" t="s">
        <v>159</v>
      </c>
    </row>
    <row r="125" spans="1:65" s="15" customFormat="1">
      <c r="B125" s="180"/>
      <c r="D125" s="158" t="s">
        <v>178</v>
      </c>
      <c r="E125" s="181" t="s">
        <v>3</v>
      </c>
      <c r="F125" s="182" t="s">
        <v>182</v>
      </c>
      <c r="H125" s="183">
        <v>62.35</v>
      </c>
      <c r="I125" s="184"/>
      <c r="L125" s="180"/>
      <c r="M125" s="185"/>
      <c r="N125" s="186"/>
      <c r="O125" s="186"/>
      <c r="P125" s="186"/>
      <c r="Q125" s="186"/>
      <c r="R125" s="186"/>
      <c r="S125" s="186"/>
      <c r="T125" s="187"/>
      <c r="AT125" s="181" t="s">
        <v>178</v>
      </c>
      <c r="AU125" s="181" t="s">
        <v>85</v>
      </c>
      <c r="AV125" s="15" t="s">
        <v>174</v>
      </c>
      <c r="AW125" s="15" t="s">
        <v>37</v>
      </c>
      <c r="AX125" s="15" t="s">
        <v>83</v>
      </c>
      <c r="AY125" s="181" t="s">
        <v>159</v>
      </c>
    </row>
    <row r="126" spans="1:65" s="2" customFormat="1" ht="24.2" customHeight="1">
      <c r="A126" s="34"/>
      <c r="B126" s="144"/>
      <c r="C126" s="145" t="s">
        <v>212</v>
      </c>
      <c r="D126" s="145" t="s">
        <v>161</v>
      </c>
      <c r="E126" s="146" t="s">
        <v>213</v>
      </c>
      <c r="F126" s="147" t="s">
        <v>214</v>
      </c>
      <c r="G126" s="148" t="s">
        <v>207</v>
      </c>
      <c r="H126" s="149">
        <v>42.505000000000003</v>
      </c>
      <c r="I126" s="150"/>
      <c r="J126" s="151">
        <f>ROUND(I126*H126,2)</f>
        <v>0</v>
      </c>
      <c r="K126" s="147" t="s">
        <v>173</v>
      </c>
      <c r="L126" s="35"/>
      <c r="M126" s="152" t="s">
        <v>3</v>
      </c>
      <c r="N126" s="153" t="s">
        <v>47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174</v>
      </c>
      <c r="AT126" s="156" t="s">
        <v>161</v>
      </c>
      <c r="AU126" s="156" t="s">
        <v>85</v>
      </c>
      <c r="AY126" s="19" t="s">
        <v>159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83</v>
      </c>
      <c r="BK126" s="157">
        <f>ROUND(I126*H126,2)</f>
        <v>0</v>
      </c>
      <c r="BL126" s="19" t="s">
        <v>174</v>
      </c>
      <c r="BM126" s="156" t="s">
        <v>215</v>
      </c>
    </row>
    <row r="127" spans="1:65" s="2" customFormat="1">
      <c r="A127" s="34"/>
      <c r="B127" s="35"/>
      <c r="C127" s="34"/>
      <c r="D127" s="163" t="s">
        <v>176</v>
      </c>
      <c r="E127" s="34"/>
      <c r="F127" s="164" t="s">
        <v>216</v>
      </c>
      <c r="G127" s="34"/>
      <c r="H127" s="34"/>
      <c r="I127" s="160"/>
      <c r="J127" s="34"/>
      <c r="K127" s="34"/>
      <c r="L127" s="35"/>
      <c r="M127" s="161"/>
      <c r="N127" s="162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176</v>
      </c>
      <c r="AU127" s="19" t="s">
        <v>85</v>
      </c>
    </row>
    <row r="128" spans="1:65" s="13" customFormat="1">
      <c r="B128" s="165"/>
      <c r="D128" s="158" t="s">
        <v>178</v>
      </c>
      <c r="E128" s="166" t="s">
        <v>3</v>
      </c>
      <c r="F128" s="167" t="s">
        <v>217</v>
      </c>
      <c r="H128" s="166" t="s">
        <v>3</v>
      </c>
      <c r="I128" s="168"/>
      <c r="L128" s="165"/>
      <c r="M128" s="169"/>
      <c r="N128" s="170"/>
      <c r="O128" s="170"/>
      <c r="P128" s="170"/>
      <c r="Q128" s="170"/>
      <c r="R128" s="170"/>
      <c r="S128" s="170"/>
      <c r="T128" s="171"/>
      <c r="AT128" s="166" t="s">
        <v>178</v>
      </c>
      <c r="AU128" s="166" t="s">
        <v>85</v>
      </c>
      <c r="AV128" s="13" t="s">
        <v>83</v>
      </c>
      <c r="AW128" s="13" t="s">
        <v>37</v>
      </c>
      <c r="AX128" s="13" t="s">
        <v>76</v>
      </c>
      <c r="AY128" s="166" t="s">
        <v>159</v>
      </c>
    </row>
    <row r="129" spans="1:65" s="14" customFormat="1">
      <c r="B129" s="172"/>
      <c r="D129" s="158" t="s">
        <v>178</v>
      </c>
      <c r="E129" s="173" t="s">
        <v>3</v>
      </c>
      <c r="F129" s="174" t="s">
        <v>218</v>
      </c>
      <c r="H129" s="175">
        <v>62.23</v>
      </c>
      <c r="I129" s="176"/>
      <c r="L129" s="172"/>
      <c r="M129" s="177"/>
      <c r="N129" s="178"/>
      <c r="O129" s="178"/>
      <c r="P129" s="178"/>
      <c r="Q129" s="178"/>
      <c r="R129" s="178"/>
      <c r="S129" s="178"/>
      <c r="T129" s="179"/>
      <c r="AT129" s="173" t="s">
        <v>178</v>
      </c>
      <c r="AU129" s="173" t="s">
        <v>85</v>
      </c>
      <c r="AV129" s="14" t="s">
        <v>85</v>
      </c>
      <c r="AW129" s="14" t="s">
        <v>37</v>
      </c>
      <c r="AX129" s="14" t="s">
        <v>76</v>
      </c>
      <c r="AY129" s="173" t="s">
        <v>159</v>
      </c>
    </row>
    <row r="130" spans="1:65" s="13" customFormat="1">
      <c r="B130" s="165"/>
      <c r="D130" s="158" t="s">
        <v>178</v>
      </c>
      <c r="E130" s="166" t="s">
        <v>3</v>
      </c>
      <c r="F130" s="167" t="s">
        <v>219</v>
      </c>
      <c r="H130" s="166" t="s">
        <v>3</v>
      </c>
      <c r="I130" s="168"/>
      <c r="L130" s="165"/>
      <c r="M130" s="169"/>
      <c r="N130" s="170"/>
      <c r="O130" s="170"/>
      <c r="P130" s="170"/>
      <c r="Q130" s="170"/>
      <c r="R130" s="170"/>
      <c r="S130" s="170"/>
      <c r="T130" s="171"/>
      <c r="AT130" s="166" t="s">
        <v>178</v>
      </c>
      <c r="AU130" s="166" t="s">
        <v>85</v>
      </c>
      <c r="AV130" s="13" t="s">
        <v>83</v>
      </c>
      <c r="AW130" s="13" t="s">
        <v>37</v>
      </c>
      <c r="AX130" s="13" t="s">
        <v>76</v>
      </c>
      <c r="AY130" s="166" t="s">
        <v>159</v>
      </c>
    </row>
    <row r="131" spans="1:65" s="14" customFormat="1">
      <c r="B131" s="172"/>
      <c r="D131" s="158" t="s">
        <v>178</v>
      </c>
      <c r="E131" s="173" t="s">
        <v>3</v>
      </c>
      <c r="F131" s="174" t="s">
        <v>220</v>
      </c>
      <c r="H131" s="175">
        <v>-19.725000000000001</v>
      </c>
      <c r="I131" s="176"/>
      <c r="L131" s="172"/>
      <c r="M131" s="177"/>
      <c r="N131" s="178"/>
      <c r="O131" s="178"/>
      <c r="P131" s="178"/>
      <c r="Q131" s="178"/>
      <c r="R131" s="178"/>
      <c r="S131" s="178"/>
      <c r="T131" s="179"/>
      <c r="AT131" s="173" t="s">
        <v>178</v>
      </c>
      <c r="AU131" s="173" t="s">
        <v>85</v>
      </c>
      <c r="AV131" s="14" t="s">
        <v>85</v>
      </c>
      <c r="AW131" s="14" t="s">
        <v>37</v>
      </c>
      <c r="AX131" s="14" t="s">
        <v>76</v>
      </c>
      <c r="AY131" s="173" t="s">
        <v>159</v>
      </c>
    </row>
    <row r="132" spans="1:65" s="15" customFormat="1">
      <c r="B132" s="180"/>
      <c r="D132" s="158" t="s">
        <v>178</v>
      </c>
      <c r="E132" s="181" t="s">
        <v>3</v>
      </c>
      <c r="F132" s="182" t="s">
        <v>182</v>
      </c>
      <c r="H132" s="183">
        <v>42.505000000000003</v>
      </c>
      <c r="I132" s="184"/>
      <c r="L132" s="180"/>
      <c r="M132" s="185"/>
      <c r="N132" s="186"/>
      <c r="O132" s="186"/>
      <c r="P132" s="186"/>
      <c r="Q132" s="186"/>
      <c r="R132" s="186"/>
      <c r="S132" s="186"/>
      <c r="T132" s="187"/>
      <c r="AT132" s="181" t="s">
        <v>178</v>
      </c>
      <c r="AU132" s="181" t="s">
        <v>85</v>
      </c>
      <c r="AV132" s="15" t="s">
        <v>174</v>
      </c>
      <c r="AW132" s="15" t="s">
        <v>37</v>
      </c>
      <c r="AX132" s="15" t="s">
        <v>83</v>
      </c>
      <c r="AY132" s="181" t="s">
        <v>159</v>
      </c>
    </row>
    <row r="133" spans="1:65" s="2" customFormat="1" ht="37.9" customHeight="1">
      <c r="A133" s="34"/>
      <c r="B133" s="144"/>
      <c r="C133" s="145" t="s">
        <v>221</v>
      </c>
      <c r="D133" s="145" t="s">
        <v>161</v>
      </c>
      <c r="E133" s="146" t="s">
        <v>222</v>
      </c>
      <c r="F133" s="147" t="s">
        <v>223</v>
      </c>
      <c r="G133" s="148" t="s">
        <v>207</v>
      </c>
      <c r="H133" s="149">
        <v>47.25</v>
      </c>
      <c r="I133" s="150"/>
      <c r="J133" s="151">
        <f>ROUND(I133*H133,2)</f>
        <v>0</v>
      </c>
      <c r="K133" s="147" t="s">
        <v>173</v>
      </c>
      <c r="L133" s="35"/>
      <c r="M133" s="152" t="s">
        <v>3</v>
      </c>
      <c r="N133" s="153" t="s">
        <v>47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174</v>
      </c>
      <c r="AT133" s="156" t="s">
        <v>161</v>
      </c>
      <c r="AU133" s="156" t="s">
        <v>85</v>
      </c>
      <c r="AY133" s="19" t="s">
        <v>159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83</v>
      </c>
      <c r="BK133" s="157">
        <f>ROUND(I133*H133,2)</f>
        <v>0</v>
      </c>
      <c r="BL133" s="19" t="s">
        <v>174</v>
      </c>
      <c r="BM133" s="156" t="s">
        <v>224</v>
      </c>
    </row>
    <row r="134" spans="1:65" s="2" customFormat="1">
      <c r="A134" s="34"/>
      <c r="B134" s="35"/>
      <c r="C134" s="34"/>
      <c r="D134" s="163" t="s">
        <v>176</v>
      </c>
      <c r="E134" s="34"/>
      <c r="F134" s="164" t="s">
        <v>225</v>
      </c>
      <c r="G134" s="34"/>
      <c r="H134" s="34"/>
      <c r="I134" s="160"/>
      <c r="J134" s="34"/>
      <c r="K134" s="34"/>
      <c r="L134" s="35"/>
      <c r="M134" s="161"/>
      <c r="N134" s="162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176</v>
      </c>
      <c r="AU134" s="19" t="s">
        <v>85</v>
      </c>
    </row>
    <row r="135" spans="1:65" s="13" customFormat="1">
      <c r="B135" s="165"/>
      <c r="D135" s="158" t="s">
        <v>178</v>
      </c>
      <c r="E135" s="166" t="s">
        <v>3</v>
      </c>
      <c r="F135" s="167" t="s">
        <v>226</v>
      </c>
      <c r="H135" s="166" t="s">
        <v>3</v>
      </c>
      <c r="I135" s="168"/>
      <c r="L135" s="165"/>
      <c r="M135" s="169"/>
      <c r="N135" s="170"/>
      <c r="O135" s="170"/>
      <c r="P135" s="170"/>
      <c r="Q135" s="170"/>
      <c r="R135" s="170"/>
      <c r="S135" s="170"/>
      <c r="T135" s="171"/>
      <c r="AT135" s="166" t="s">
        <v>178</v>
      </c>
      <c r="AU135" s="166" t="s">
        <v>85</v>
      </c>
      <c r="AV135" s="13" t="s">
        <v>83</v>
      </c>
      <c r="AW135" s="13" t="s">
        <v>37</v>
      </c>
      <c r="AX135" s="13" t="s">
        <v>76</v>
      </c>
      <c r="AY135" s="166" t="s">
        <v>159</v>
      </c>
    </row>
    <row r="136" spans="1:65" s="13" customFormat="1">
      <c r="B136" s="165"/>
      <c r="D136" s="158" t="s">
        <v>178</v>
      </c>
      <c r="E136" s="166" t="s">
        <v>3</v>
      </c>
      <c r="F136" s="167" t="s">
        <v>227</v>
      </c>
      <c r="H136" s="166" t="s">
        <v>3</v>
      </c>
      <c r="I136" s="168"/>
      <c r="L136" s="165"/>
      <c r="M136" s="169"/>
      <c r="N136" s="170"/>
      <c r="O136" s="170"/>
      <c r="P136" s="170"/>
      <c r="Q136" s="170"/>
      <c r="R136" s="170"/>
      <c r="S136" s="170"/>
      <c r="T136" s="171"/>
      <c r="AT136" s="166" t="s">
        <v>178</v>
      </c>
      <c r="AU136" s="166" t="s">
        <v>85</v>
      </c>
      <c r="AV136" s="13" t="s">
        <v>83</v>
      </c>
      <c r="AW136" s="13" t="s">
        <v>37</v>
      </c>
      <c r="AX136" s="13" t="s">
        <v>76</v>
      </c>
      <c r="AY136" s="166" t="s">
        <v>159</v>
      </c>
    </row>
    <row r="137" spans="1:65" s="14" customFormat="1">
      <c r="B137" s="172"/>
      <c r="D137" s="158" t="s">
        <v>178</v>
      </c>
      <c r="E137" s="173" t="s">
        <v>3</v>
      </c>
      <c r="F137" s="174" t="s">
        <v>228</v>
      </c>
      <c r="H137" s="175">
        <v>18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178</v>
      </c>
      <c r="AU137" s="173" t="s">
        <v>85</v>
      </c>
      <c r="AV137" s="14" t="s">
        <v>85</v>
      </c>
      <c r="AW137" s="14" t="s">
        <v>37</v>
      </c>
      <c r="AX137" s="14" t="s">
        <v>76</v>
      </c>
      <c r="AY137" s="173" t="s">
        <v>159</v>
      </c>
    </row>
    <row r="138" spans="1:65" s="14" customFormat="1">
      <c r="B138" s="172"/>
      <c r="D138" s="158" t="s">
        <v>178</v>
      </c>
      <c r="E138" s="173" t="s">
        <v>3</v>
      </c>
      <c r="F138" s="174" t="s">
        <v>229</v>
      </c>
      <c r="H138" s="175">
        <v>29.25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178</v>
      </c>
      <c r="AU138" s="173" t="s">
        <v>85</v>
      </c>
      <c r="AV138" s="14" t="s">
        <v>85</v>
      </c>
      <c r="AW138" s="14" t="s">
        <v>37</v>
      </c>
      <c r="AX138" s="14" t="s">
        <v>76</v>
      </c>
      <c r="AY138" s="173" t="s">
        <v>159</v>
      </c>
    </row>
    <row r="139" spans="1:65" s="15" customFormat="1">
      <c r="B139" s="180"/>
      <c r="D139" s="158" t="s">
        <v>178</v>
      </c>
      <c r="E139" s="181" t="s">
        <v>3</v>
      </c>
      <c r="F139" s="182" t="s">
        <v>182</v>
      </c>
      <c r="H139" s="183">
        <v>47.25</v>
      </c>
      <c r="I139" s="184"/>
      <c r="L139" s="180"/>
      <c r="M139" s="185"/>
      <c r="N139" s="186"/>
      <c r="O139" s="186"/>
      <c r="P139" s="186"/>
      <c r="Q139" s="186"/>
      <c r="R139" s="186"/>
      <c r="S139" s="186"/>
      <c r="T139" s="187"/>
      <c r="AT139" s="181" t="s">
        <v>178</v>
      </c>
      <c r="AU139" s="181" t="s">
        <v>85</v>
      </c>
      <c r="AV139" s="15" t="s">
        <v>174</v>
      </c>
      <c r="AW139" s="15" t="s">
        <v>37</v>
      </c>
      <c r="AX139" s="15" t="s">
        <v>83</v>
      </c>
      <c r="AY139" s="181" t="s">
        <v>159</v>
      </c>
    </row>
    <row r="140" spans="1:65" s="2" customFormat="1" ht="16.5" customHeight="1">
      <c r="A140" s="34"/>
      <c r="B140" s="144"/>
      <c r="C140" s="145" t="s">
        <v>230</v>
      </c>
      <c r="D140" s="145" t="s">
        <v>161</v>
      </c>
      <c r="E140" s="146" t="s">
        <v>231</v>
      </c>
      <c r="F140" s="147" t="s">
        <v>232</v>
      </c>
      <c r="G140" s="148" t="s">
        <v>207</v>
      </c>
      <c r="H140" s="149">
        <v>42.505000000000003</v>
      </c>
      <c r="I140" s="150"/>
      <c r="J140" s="151">
        <f>ROUND(I140*H140,2)</f>
        <v>0</v>
      </c>
      <c r="K140" s="147" t="s">
        <v>173</v>
      </c>
      <c r="L140" s="35"/>
      <c r="M140" s="152" t="s">
        <v>3</v>
      </c>
      <c r="N140" s="153" t="s">
        <v>47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174</v>
      </c>
      <c r="AT140" s="156" t="s">
        <v>161</v>
      </c>
      <c r="AU140" s="156" t="s">
        <v>85</v>
      </c>
      <c r="AY140" s="19" t="s">
        <v>159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83</v>
      </c>
      <c r="BK140" s="157">
        <f>ROUND(I140*H140,2)</f>
        <v>0</v>
      </c>
      <c r="BL140" s="19" t="s">
        <v>174</v>
      </c>
      <c r="BM140" s="156" t="s">
        <v>233</v>
      </c>
    </row>
    <row r="141" spans="1:65" s="2" customFormat="1">
      <c r="A141" s="34"/>
      <c r="B141" s="35"/>
      <c r="C141" s="34"/>
      <c r="D141" s="163" t="s">
        <v>176</v>
      </c>
      <c r="E141" s="34"/>
      <c r="F141" s="164" t="s">
        <v>234</v>
      </c>
      <c r="G141" s="34"/>
      <c r="H141" s="34"/>
      <c r="I141" s="160"/>
      <c r="J141" s="34"/>
      <c r="K141" s="34"/>
      <c r="L141" s="35"/>
      <c r="M141" s="161"/>
      <c r="N141" s="162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176</v>
      </c>
      <c r="AU141" s="19" t="s">
        <v>85</v>
      </c>
    </row>
    <row r="142" spans="1:65" s="13" customFormat="1">
      <c r="B142" s="165"/>
      <c r="D142" s="158" t="s">
        <v>178</v>
      </c>
      <c r="E142" s="166" t="s">
        <v>3</v>
      </c>
      <c r="F142" s="167" t="s">
        <v>235</v>
      </c>
      <c r="H142" s="166" t="s">
        <v>3</v>
      </c>
      <c r="I142" s="168"/>
      <c r="L142" s="165"/>
      <c r="M142" s="169"/>
      <c r="N142" s="170"/>
      <c r="O142" s="170"/>
      <c r="P142" s="170"/>
      <c r="Q142" s="170"/>
      <c r="R142" s="170"/>
      <c r="S142" s="170"/>
      <c r="T142" s="171"/>
      <c r="AT142" s="166" t="s">
        <v>178</v>
      </c>
      <c r="AU142" s="166" t="s">
        <v>85</v>
      </c>
      <c r="AV142" s="13" t="s">
        <v>83</v>
      </c>
      <c r="AW142" s="13" t="s">
        <v>37</v>
      </c>
      <c r="AX142" s="13" t="s">
        <v>76</v>
      </c>
      <c r="AY142" s="166" t="s">
        <v>159</v>
      </c>
    </row>
    <row r="143" spans="1:65" s="14" customFormat="1">
      <c r="B143" s="172"/>
      <c r="D143" s="158" t="s">
        <v>178</v>
      </c>
      <c r="E143" s="173" t="s">
        <v>3</v>
      </c>
      <c r="F143" s="174" t="s">
        <v>236</v>
      </c>
      <c r="H143" s="175">
        <v>42.505000000000003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178</v>
      </c>
      <c r="AU143" s="173" t="s">
        <v>85</v>
      </c>
      <c r="AV143" s="14" t="s">
        <v>85</v>
      </c>
      <c r="AW143" s="14" t="s">
        <v>37</v>
      </c>
      <c r="AX143" s="14" t="s">
        <v>76</v>
      </c>
      <c r="AY143" s="173" t="s">
        <v>159</v>
      </c>
    </row>
    <row r="144" spans="1:65" s="15" customFormat="1">
      <c r="B144" s="180"/>
      <c r="D144" s="158" t="s">
        <v>178</v>
      </c>
      <c r="E144" s="181" t="s">
        <v>3</v>
      </c>
      <c r="F144" s="182" t="s">
        <v>182</v>
      </c>
      <c r="H144" s="183">
        <v>42.505000000000003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178</v>
      </c>
      <c r="AU144" s="181" t="s">
        <v>85</v>
      </c>
      <c r="AV144" s="15" t="s">
        <v>174</v>
      </c>
      <c r="AW144" s="15" t="s">
        <v>37</v>
      </c>
      <c r="AX144" s="15" t="s">
        <v>83</v>
      </c>
      <c r="AY144" s="181" t="s">
        <v>159</v>
      </c>
    </row>
    <row r="145" spans="1:65" s="12" customFormat="1" ht="22.9" customHeight="1">
      <c r="B145" s="131"/>
      <c r="D145" s="132" t="s">
        <v>75</v>
      </c>
      <c r="E145" s="142" t="s">
        <v>237</v>
      </c>
      <c r="F145" s="142" t="s">
        <v>238</v>
      </c>
      <c r="I145" s="134"/>
      <c r="J145" s="143">
        <f>BK145</f>
        <v>0</v>
      </c>
      <c r="L145" s="131"/>
      <c r="M145" s="136"/>
      <c r="N145" s="137"/>
      <c r="O145" s="137"/>
      <c r="P145" s="138">
        <f>SUM(P146:P178)</f>
        <v>0</v>
      </c>
      <c r="Q145" s="137"/>
      <c r="R145" s="138">
        <f>SUM(R146:R178)</f>
        <v>0</v>
      </c>
      <c r="S145" s="137"/>
      <c r="T145" s="139">
        <f>SUM(T146:T178)</f>
        <v>0</v>
      </c>
      <c r="AR145" s="132" t="s">
        <v>83</v>
      </c>
      <c r="AT145" s="140" t="s">
        <v>75</v>
      </c>
      <c r="AU145" s="140" t="s">
        <v>83</v>
      </c>
      <c r="AY145" s="132" t="s">
        <v>159</v>
      </c>
      <c r="BK145" s="141">
        <f>SUM(BK146:BK178)</f>
        <v>0</v>
      </c>
    </row>
    <row r="146" spans="1:65" s="2" customFormat="1" ht="24.2" customHeight="1">
      <c r="A146" s="34"/>
      <c r="B146" s="144"/>
      <c r="C146" s="145" t="s">
        <v>239</v>
      </c>
      <c r="D146" s="145" t="s">
        <v>161</v>
      </c>
      <c r="E146" s="146" t="s">
        <v>240</v>
      </c>
      <c r="F146" s="147" t="s">
        <v>241</v>
      </c>
      <c r="G146" s="148" t="s">
        <v>242</v>
      </c>
      <c r="H146" s="149">
        <v>154.86000000000001</v>
      </c>
      <c r="I146" s="150"/>
      <c r="J146" s="151">
        <f>ROUND(I146*H146,2)</f>
        <v>0</v>
      </c>
      <c r="K146" s="147" t="s">
        <v>173</v>
      </c>
      <c r="L146" s="35"/>
      <c r="M146" s="152" t="s">
        <v>3</v>
      </c>
      <c r="N146" s="153" t="s">
        <v>47</v>
      </c>
      <c r="O146" s="55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174</v>
      </c>
      <c r="AT146" s="156" t="s">
        <v>161</v>
      </c>
      <c r="AU146" s="156" t="s">
        <v>85</v>
      </c>
      <c r="AY146" s="19" t="s">
        <v>159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83</v>
      </c>
      <c r="BK146" s="157">
        <f>ROUND(I146*H146,2)</f>
        <v>0</v>
      </c>
      <c r="BL146" s="19" t="s">
        <v>174</v>
      </c>
      <c r="BM146" s="156" t="s">
        <v>243</v>
      </c>
    </row>
    <row r="147" spans="1:65" s="2" customFormat="1">
      <c r="A147" s="34"/>
      <c r="B147" s="35"/>
      <c r="C147" s="34"/>
      <c r="D147" s="163" t="s">
        <v>176</v>
      </c>
      <c r="E147" s="34"/>
      <c r="F147" s="164" t="s">
        <v>244</v>
      </c>
      <c r="G147" s="34"/>
      <c r="H147" s="34"/>
      <c r="I147" s="160"/>
      <c r="J147" s="34"/>
      <c r="K147" s="34"/>
      <c r="L147" s="35"/>
      <c r="M147" s="161"/>
      <c r="N147" s="162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176</v>
      </c>
      <c r="AU147" s="19" t="s">
        <v>85</v>
      </c>
    </row>
    <row r="148" spans="1:65" s="13" customFormat="1">
      <c r="B148" s="165"/>
      <c r="D148" s="158" t="s">
        <v>178</v>
      </c>
      <c r="E148" s="166" t="s">
        <v>3</v>
      </c>
      <c r="F148" s="167" t="s">
        <v>245</v>
      </c>
      <c r="H148" s="166" t="s">
        <v>3</v>
      </c>
      <c r="I148" s="168"/>
      <c r="L148" s="165"/>
      <c r="M148" s="169"/>
      <c r="N148" s="170"/>
      <c r="O148" s="170"/>
      <c r="P148" s="170"/>
      <c r="Q148" s="170"/>
      <c r="R148" s="170"/>
      <c r="S148" s="170"/>
      <c r="T148" s="171"/>
      <c r="AT148" s="166" t="s">
        <v>178</v>
      </c>
      <c r="AU148" s="166" t="s">
        <v>85</v>
      </c>
      <c r="AV148" s="13" t="s">
        <v>83</v>
      </c>
      <c r="AW148" s="13" t="s">
        <v>37</v>
      </c>
      <c r="AX148" s="13" t="s">
        <v>76</v>
      </c>
      <c r="AY148" s="166" t="s">
        <v>159</v>
      </c>
    </row>
    <row r="149" spans="1:65" s="14" customFormat="1">
      <c r="B149" s="172"/>
      <c r="D149" s="158" t="s">
        <v>178</v>
      </c>
      <c r="E149" s="173" t="s">
        <v>3</v>
      </c>
      <c r="F149" s="174" t="s">
        <v>246</v>
      </c>
      <c r="H149" s="175">
        <v>154.86000000000001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178</v>
      </c>
      <c r="AU149" s="173" t="s">
        <v>85</v>
      </c>
      <c r="AV149" s="14" t="s">
        <v>85</v>
      </c>
      <c r="AW149" s="14" t="s">
        <v>37</v>
      </c>
      <c r="AX149" s="14" t="s">
        <v>76</v>
      </c>
      <c r="AY149" s="173" t="s">
        <v>159</v>
      </c>
    </row>
    <row r="150" spans="1:65" s="15" customFormat="1">
      <c r="B150" s="180"/>
      <c r="D150" s="158" t="s">
        <v>178</v>
      </c>
      <c r="E150" s="181" t="s">
        <v>3</v>
      </c>
      <c r="F150" s="182" t="s">
        <v>182</v>
      </c>
      <c r="H150" s="183">
        <v>154.86000000000001</v>
      </c>
      <c r="I150" s="184"/>
      <c r="L150" s="180"/>
      <c r="M150" s="185"/>
      <c r="N150" s="186"/>
      <c r="O150" s="186"/>
      <c r="P150" s="186"/>
      <c r="Q150" s="186"/>
      <c r="R150" s="186"/>
      <c r="S150" s="186"/>
      <c r="T150" s="187"/>
      <c r="AT150" s="181" t="s">
        <v>178</v>
      </c>
      <c r="AU150" s="181" t="s">
        <v>85</v>
      </c>
      <c r="AV150" s="15" t="s">
        <v>174</v>
      </c>
      <c r="AW150" s="15" t="s">
        <v>37</v>
      </c>
      <c r="AX150" s="15" t="s">
        <v>83</v>
      </c>
      <c r="AY150" s="181" t="s">
        <v>159</v>
      </c>
    </row>
    <row r="151" spans="1:65" s="2" customFormat="1" ht="24.2" customHeight="1">
      <c r="A151" s="34"/>
      <c r="B151" s="144"/>
      <c r="C151" s="145" t="s">
        <v>247</v>
      </c>
      <c r="D151" s="145" t="s">
        <v>161</v>
      </c>
      <c r="E151" s="146" t="s">
        <v>248</v>
      </c>
      <c r="F151" s="147" t="s">
        <v>249</v>
      </c>
      <c r="G151" s="148" t="s">
        <v>242</v>
      </c>
      <c r="H151" s="149">
        <v>2322.9</v>
      </c>
      <c r="I151" s="150"/>
      <c r="J151" s="151">
        <f>ROUND(I151*H151,2)</f>
        <v>0</v>
      </c>
      <c r="K151" s="147" t="s">
        <v>173</v>
      </c>
      <c r="L151" s="35"/>
      <c r="M151" s="152" t="s">
        <v>3</v>
      </c>
      <c r="N151" s="153" t="s">
        <v>47</v>
      </c>
      <c r="O151" s="5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174</v>
      </c>
      <c r="AT151" s="156" t="s">
        <v>161</v>
      </c>
      <c r="AU151" s="156" t="s">
        <v>85</v>
      </c>
      <c r="AY151" s="19" t="s">
        <v>159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83</v>
      </c>
      <c r="BK151" s="157">
        <f>ROUND(I151*H151,2)</f>
        <v>0</v>
      </c>
      <c r="BL151" s="19" t="s">
        <v>174</v>
      </c>
      <c r="BM151" s="156" t="s">
        <v>250</v>
      </c>
    </row>
    <row r="152" spans="1:65" s="2" customFormat="1">
      <c r="A152" s="34"/>
      <c r="B152" s="35"/>
      <c r="C152" s="34"/>
      <c r="D152" s="163" t="s">
        <v>176</v>
      </c>
      <c r="E152" s="34"/>
      <c r="F152" s="164" t="s">
        <v>251</v>
      </c>
      <c r="G152" s="34"/>
      <c r="H152" s="34"/>
      <c r="I152" s="160"/>
      <c r="J152" s="34"/>
      <c r="K152" s="34"/>
      <c r="L152" s="35"/>
      <c r="M152" s="161"/>
      <c r="N152" s="162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176</v>
      </c>
      <c r="AU152" s="19" t="s">
        <v>85</v>
      </c>
    </row>
    <row r="153" spans="1:65" s="13" customFormat="1">
      <c r="B153" s="165"/>
      <c r="D153" s="158" t="s">
        <v>178</v>
      </c>
      <c r="E153" s="166" t="s">
        <v>3</v>
      </c>
      <c r="F153" s="167" t="s">
        <v>252</v>
      </c>
      <c r="H153" s="166" t="s">
        <v>3</v>
      </c>
      <c r="I153" s="168"/>
      <c r="L153" s="165"/>
      <c r="M153" s="169"/>
      <c r="N153" s="170"/>
      <c r="O153" s="170"/>
      <c r="P153" s="170"/>
      <c r="Q153" s="170"/>
      <c r="R153" s="170"/>
      <c r="S153" s="170"/>
      <c r="T153" s="171"/>
      <c r="AT153" s="166" t="s">
        <v>178</v>
      </c>
      <c r="AU153" s="166" t="s">
        <v>85</v>
      </c>
      <c r="AV153" s="13" t="s">
        <v>83</v>
      </c>
      <c r="AW153" s="13" t="s">
        <v>37</v>
      </c>
      <c r="AX153" s="13" t="s">
        <v>76</v>
      </c>
      <c r="AY153" s="166" t="s">
        <v>159</v>
      </c>
    </row>
    <row r="154" spans="1:65" s="14" customFormat="1">
      <c r="B154" s="172"/>
      <c r="D154" s="158" t="s">
        <v>178</v>
      </c>
      <c r="E154" s="173" t="s">
        <v>3</v>
      </c>
      <c r="F154" s="174" t="s">
        <v>253</v>
      </c>
      <c r="H154" s="175">
        <v>2322.9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178</v>
      </c>
      <c r="AU154" s="173" t="s">
        <v>85</v>
      </c>
      <c r="AV154" s="14" t="s">
        <v>85</v>
      </c>
      <c r="AW154" s="14" t="s">
        <v>37</v>
      </c>
      <c r="AX154" s="14" t="s">
        <v>76</v>
      </c>
      <c r="AY154" s="173" t="s">
        <v>159</v>
      </c>
    </row>
    <row r="155" spans="1:65" s="15" customFormat="1">
      <c r="B155" s="180"/>
      <c r="D155" s="158" t="s">
        <v>178</v>
      </c>
      <c r="E155" s="181" t="s">
        <v>3</v>
      </c>
      <c r="F155" s="182" t="s">
        <v>182</v>
      </c>
      <c r="H155" s="183">
        <v>2322.9</v>
      </c>
      <c r="I155" s="184"/>
      <c r="L155" s="180"/>
      <c r="M155" s="185"/>
      <c r="N155" s="186"/>
      <c r="O155" s="186"/>
      <c r="P155" s="186"/>
      <c r="Q155" s="186"/>
      <c r="R155" s="186"/>
      <c r="S155" s="186"/>
      <c r="T155" s="187"/>
      <c r="AT155" s="181" t="s">
        <v>178</v>
      </c>
      <c r="AU155" s="181" t="s">
        <v>85</v>
      </c>
      <c r="AV155" s="15" t="s">
        <v>174</v>
      </c>
      <c r="AW155" s="15" t="s">
        <v>37</v>
      </c>
      <c r="AX155" s="15" t="s">
        <v>83</v>
      </c>
      <c r="AY155" s="181" t="s">
        <v>159</v>
      </c>
    </row>
    <row r="156" spans="1:65" s="2" customFormat="1" ht="24.2" customHeight="1">
      <c r="A156" s="34"/>
      <c r="B156" s="144"/>
      <c r="C156" s="145" t="s">
        <v>254</v>
      </c>
      <c r="D156" s="145" t="s">
        <v>161</v>
      </c>
      <c r="E156" s="146" t="s">
        <v>255</v>
      </c>
      <c r="F156" s="147" t="s">
        <v>256</v>
      </c>
      <c r="G156" s="148" t="s">
        <v>242</v>
      </c>
      <c r="H156" s="149">
        <v>196.01499999999999</v>
      </c>
      <c r="I156" s="150"/>
      <c r="J156" s="151">
        <f>ROUND(I156*H156,2)</f>
        <v>0</v>
      </c>
      <c r="K156" s="147" t="s">
        <v>173</v>
      </c>
      <c r="L156" s="35"/>
      <c r="M156" s="152" t="s">
        <v>3</v>
      </c>
      <c r="N156" s="153" t="s">
        <v>47</v>
      </c>
      <c r="O156" s="55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174</v>
      </c>
      <c r="AT156" s="156" t="s">
        <v>161</v>
      </c>
      <c r="AU156" s="156" t="s">
        <v>85</v>
      </c>
      <c r="AY156" s="19" t="s">
        <v>159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83</v>
      </c>
      <c r="BK156" s="157">
        <f>ROUND(I156*H156,2)</f>
        <v>0</v>
      </c>
      <c r="BL156" s="19" t="s">
        <v>174</v>
      </c>
      <c r="BM156" s="156" t="s">
        <v>257</v>
      </c>
    </row>
    <row r="157" spans="1:65" s="2" customFormat="1">
      <c r="A157" s="34"/>
      <c r="B157" s="35"/>
      <c r="C157" s="34"/>
      <c r="D157" s="163" t="s">
        <v>176</v>
      </c>
      <c r="E157" s="34"/>
      <c r="F157" s="164" t="s">
        <v>258</v>
      </c>
      <c r="G157" s="34"/>
      <c r="H157" s="34"/>
      <c r="I157" s="160"/>
      <c r="J157" s="34"/>
      <c r="K157" s="34"/>
      <c r="L157" s="35"/>
      <c r="M157" s="161"/>
      <c r="N157" s="162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176</v>
      </c>
      <c r="AU157" s="19" t="s">
        <v>85</v>
      </c>
    </row>
    <row r="158" spans="1:65" s="13" customFormat="1">
      <c r="B158" s="165"/>
      <c r="D158" s="158" t="s">
        <v>178</v>
      </c>
      <c r="E158" s="166" t="s">
        <v>3</v>
      </c>
      <c r="F158" s="167" t="s">
        <v>259</v>
      </c>
      <c r="H158" s="166" t="s">
        <v>3</v>
      </c>
      <c r="I158" s="168"/>
      <c r="L158" s="165"/>
      <c r="M158" s="169"/>
      <c r="N158" s="170"/>
      <c r="O158" s="170"/>
      <c r="P158" s="170"/>
      <c r="Q158" s="170"/>
      <c r="R158" s="170"/>
      <c r="S158" s="170"/>
      <c r="T158" s="171"/>
      <c r="AT158" s="166" t="s">
        <v>178</v>
      </c>
      <c r="AU158" s="166" t="s">
        <v>85</v>
      </c>
      <c r="AV158" s="13" t="s">
        <v>83</v>
      </c>
      <c r="AW158" s="13" t="s">
        <v>37</v>
      </c>
      <c r="AX158" s="13" t="s">
        <v>76</v>
      </c>
      <c r="AY158" s="166" t="s">
        <v>159</v>
      </c>
    </row>
    <row r="159" spans="1:65" s="14" customFormat="1">
      <c r="B159" s="172"/>
      <c r="D159" s="158" t="s">
        <v>178</v>
      </c>
      <c r="E159" s="173" t="s">
        <v>3</v>
      </c>
      <c r="F159" s="174" t="s">
        <v>260</v>
      </c>
      <c r="H159" s="175">
        <v>40.795000000000002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3" t="s">
        <v>178</v>
      </c>
      <c r="AU159" s="173" t="s">
        <v>85</v>
      </c>
      <c r="AV159" s="14" t="s">
        <v>85</v>
      </c>
      <c r="AW159" s="14" t="s">
        <v>37</v>
      </c>
      <c r="AX159" s="14" t="s">
        <v>76</v>
      </c>
      <c r="AY159" s="173" t="s">
        <v>159</v>
      </c>
    </row>
    <row r="160" spans="1:65" s="14" customFormat="1">
      <c r="B160" s="172"/>
      <c r="D160" s="158" t="s">
        <v>178</v>
      </c>
      <c r="E160" s="173" t="s">
        <v>3</v>
      </c>
      <c r="F160" s="174" t="s">
        <v>261</v>
      </c>
      <c r="H160" s="175">
        <v>155.22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178</v>
      </c>
      <c r="AU160" s="173" t="s">
        <v>85</v>
      </c>
      <c r="AV160" s="14" t="s">
        <v>85</v>
      </c>
      <c r="AW160" s="14" t="s">
        <v>37</v>
      </c>
      <c r="AX160" s="14" t="s">
        <v>76</v>
      </c>
      <c r="AY160" s="173" t="s">
        <v>159</v>
      </c>
    </row>
    <row r="161" spans="1:65" s="15" customFormat="1">
      <c r="B161" s="180"/>
      <c r="D161" s="158" t="s">
        <v>178</v>
      </c>
      <c r="E161" s="181" t="s">
        <v>3</v>
      </c>
      <c r="F161" s="182" t="s">
        <v>182</v>
      </c>
      <c r="H161" s="183">
        <v>196.01499999999999</v>
      </c>
      <c r="I161" s="184"/>
      <c r="L161" s="180"/>
      <c r="M161" s="185"/>
      <c r="N161" s="186"/>
      <c r="O161" s="186"/>
      <c r="P161" s="186"/>
      <c r="Q161" s="186"/>
      <c r="R161" s="186"/>
      <c r="S161" s="186"/>
      <c r="T161" s="187"/>
      <c r="AT161" s="181" t="s">
        <v>178</v>
      </c>
      <c r="AU161" s="181" t="s">
        <v>85</v>
      </c>
      <c r="AV161" s="15" t="s">
        <v>174</v>
      </c>
      <c r="AW161" s="15" t="s">
        <v>37</v>
      </c>
      <c r="AX161" s="15" t="s">
        <v>83</v>
      </c>
      <c r="AY161" s="181" t="s">
        <v>159</v>
      </c>
    </row>
    <row r="162" spans="1:65" s="2" customFormat="1" ht="24.2" customHeight="1">
      <c r="A162" s="34"/>
      <c r="B162" s="144"/>
      <c r="C162" s="145" t="s">
        <v>262</v>
      </c>
      <c r="D162" s="145" t="s">
        <v>161</v>
      </c>
      <c r="E162" s="146" t="s">
        <v>263</v>
      </c>
      <c r="F162" s="147" t="s">
        <v>249</v>
      </c>
      <c r="G162" s="148" t="s">
        <v>242</v>
      </c>
      <c r="H162" s="149">
        <v>2940.2249999999999</v>
      </c>
      <c r="I162" s="150"/>
      <c r="J162" s="151">
        <f>ROUND(I162*H162,2)</f>
        <v>0</v>
      </c>
      <c r="K162" s="147" t="s">
        <v>173</v>
      </c>
      <c r="L162" s="35"/>
      <c r="M162" s="152" t="s">
        <v>3</v>
      </c>
      <c r="N162" s="153" t="s">
        <v>47</v>
      </c>
      <c r="O162" s="55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174</v>
      </c>
      <c r="AT162" s="156" t="s">
        <v>161</v>
      </c>
      <c r="AU162" s="156" t="s">
        <v>85</v>
      </c>
      <c r="AY162" s="19" t="s">
        <v>159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83</v>
      </c>
      <c r="BK162" s="157">
        <f>ROUND(I162*H162,2)</f>
        <v>0</v>
      </c>
      <c r="BL162" s="19" t="s">
        <v>174</v>
      </c>
      <c r="BM162" s="156" t="s">
        <v>264</v>
      </c>
    </row>
    <row r="163" spans="1:65" s="2" customFormat="1">
      <c r="A163" s="34"/>
      <c r="B163" s="35"/>
      <c r="C163" s="34"/>
      <c r="D163" s="163" t="s">
        <v>176</v>
      </c>
      <c r="E163" s="34"/>
      <c r="F163" s="164" t="s">
        <v>265</v>
      </c>
      <c r="G163" s="34"/>
      <c r="H163" s="34"/>
      <c r="I163" s="160"/>
      <c r="J163" s="34"/>
      <c r="K163" s="34"/>
      <c r="L163" s="35"/>
      <c r="M163" s="161"/>
      <c r="N163" s="162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176</v>
      </c>
      <c r="AU163" s="19" t="s">
        <v>85</v>
      </c>
    </row>
    <row r="164" spans="1:65" s="13" customFormat="1">
      <c r="B164" s="165"/>
      <c r="D164" s="158" t="s">
        <v>178</v>
      </c>
      <c r="E164" s="166" t="s">
        <v>3</v>
      </c>
      <c r="F164" s="167" t="s">
        <v>252</v>
      </c>
      <c r="H164" s="166" t="s">
        <v>3</v>
      </c>
      <c r="I164" s="168"/>
      <c r="L164" s="165"/>
      <c r="M164" s="169"/>
      <c r="N164" s="170"/>
      <c r="O164" s="170"/>
      <c r="P164" s="170"/>
      <c r="Q164" s="170"/>
      <c r="R164" s="170"/>
      <c r="S164" s="170"/>
      <c r="T164" s="171"/>
      <c r="AT164" s="166" t="s">
        <v>178</v>
      </c>
      <c r="AU164" s="166" t="s">
        <v>85</v>
      </c>
      <c r="AV164" s="13" t="s">
        <v>83</v>
      </c>
      <c r="AW164" s="13" t="s">
        <v>37</v>
      </c>
      <c r="AX164" s="13" t="s">
        <v>76</v>
      </c>
      <c r="AY164" s="166" t="s">
        <v>159</v>
      </c>
    </row>
    <row r="165" spans="1:65" s="14" customFormat="1">
      <c r="B165" s="172"/>
      <c r="D165" s="158" t="s">
        <v>178</v>
      </c>
      <c r="E165" s="173" t="s">
        <v>3</v>
      </c>
      <c r="F165" s="174" t="s">
        <v>266</v>
      </c>
      <c r="H165" s="175">
        <v>611.92499999999995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178</v>
      </c>
      <c r="AU165" s="173" t="s">
        <v>85</v>
      </c>
      <c r="AV165" s="14" t="s">
        <v>85</v>
      </c>
      <c r="AW165" s="14" t="s">
        <v>37</v>
      </c>
      <c r="AX165" s="14" t="s">
        <v>76</v>
      </c>
      <c r="AY165" s="173" t="s">
        <v>159</v>
      </c>
    </row>
    <row r="166" spans="1:65" s="14" customFormat="1">
      <c r="B166" s="172"/>
      <c r="D166" s="158" t="s">
        <v>178</v>
      </c>
      <c r="E166" s="173" t="s">
        <v>3</v>
      </c>
      <c r="F166" s="174" t="s">
        <v>267</v>
      </c>
      <c r="H166" s="175">
        <v>2328.3000000000002</v>
      </c>
      <c r="I166" s="176"/>
      <c r="L166" s="172"/>
      <c r="M166" s="177"/>
      <c r="N166" s="178"/>
      <c r="O166" s="178"/>
      <c r="P166" s="178"/>
      <c r="Q166" s="178"/>
      <c r="R166" s="178"/>
      <c r="S166" s="178"/>
      <c r="T166" s="179"/>
      <c r="AT166" s="173" t="s">
        <v>178</v>
      </c>
      <c r="AU166" s="173" t="s">
        <v>85</v>
      </c>
      <c r="AV166" s="14" t="s">
        <v>85</v>
      </c>
      <c r="AW166" s="14" t="s">
        <v>37</v>
      </c>
      <c r="AX166" s="14" t="s">
        <v>76</v>
      </c>
      <c r="AY166" s="173" t="s">
        <v>159</v>
      </c>
    </row>
    <row r="167" spans="1:65" s="15" customFormat="1">
      <c r="B167" s="180"/>
      <c r="D167" s="158" t="s">
        <v>178</v>
      </c>
      <c r="E167" s="181" t="s">
        <v>3</v>
      </c>
      <c r="F167" s="182" t="s">
        <v>182</v>
      </c>
      <c r="H167" s="183">
        <v>2940.2249999999999</v>
      </c>
      <c r="I167" s="184"/>
      <c r="L167" s="180"/>
      <c r="M167" s="185"/>
      <c r="N167" s="186"/>
      <c r="O167" s="186"/>
      <c r="P167" s="186"/>
      <c r="Q167" s="186"/>
      <c r="R167" s="186"/>
      <c r="S167" s="186"/>
      <c r="T167" s="187"/>
      <c r="AT167" s="181" t="s">
        <v>178</v>
      </c>
      <c r="AU167" s="181" t="s">
        <v>85</v>
      </c>
      <c r="AV167" s="15" t="s">
        <v>174</v>
      </c>
      <c r="AW167" s="15" t="s">
        <v>37</v>
      </c>
      <c r="AX167" s="15" t="s">
        <v>83</v>
      </c>
      <c r="AY167" s="181" t="s">
        <v>159</v>
      </c>
    </row>
    <row r="168" spans="1:65" s="2" customFormat="1" ht="24.2" customHeight="1">
      <c r="A168" s="34"/>
      <c r="B168" s="144"/>
      <c r="C168" s="145" t="s">
        <v>268</v>
      </c>
      <c r="D168" s="145" t="s">
        <v>161</v>
      </c>
      <c r="E168" s="146" t="s">
        <v>269</v>
      </c>
      <c r="F168" s="147" t="s">
        <v>270</v>
      </c>
      <c r="G168" s="148" t="s">
        <v>242</v>
      </c>
      <c r="H168" s="149">
        <v>196.01499999999999</v>
      </c>
      <c r="I168" s="150"/>
      <c r="J168" s="151">
        <f>ROUND(I168*H168,2)</f>
        <v>0</v>
      </c>
      <c r="K168" s="147" t="s">
        <v>173</v>
      </c>
      <c r="L168" s="35"/>
      <c r="M168" s="152" t="s">
        <v>3</v>
      </c>
      <c r="N168" s="153" t="s">
        <v>47</v>
      </c>
      <c r="O168" s="55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174</v>
      </c>
      <c r="AT168" s="156" t="s">
        <v>161</v>
      </c>
      <c r="AU168" s="156" t="s">
        <v>85</v>
      </c>
      <c r="AY168" s="19" t="s">
        <v>159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9" t="s">
        <v>83</v>
      </c>
      <c r="BK168" s="157">
        <f>ROUND(I168*H168,2)</f>
        <v>0</v>
      </c>
      <c r="BL168" s="19" t="s">
        <v>174</v>
      </c>
      <c r="BM168" s="156" t="s">
        <v>271</v>
      </c>
    </row>
    <row r="169" spans="1:65" s="2" customFormat="1">
      <c r="A169" s="34"/>
      <c r="B169" s="35"/>
      <c r="C169" s="34"/>
      <c r="D169" s="163" t="s">
        <v>176</v>
      </c>
      <c r="E169" s="34"/>
      <c r="F169" s="164" t="s">
        <v>272</v>
      </c>
      <c r="G169" s="34"/>
      <c r="H169" s="34"/>
      <c r="I169" s="160"/>
      <c r="J169" s="34"/>
      <c r="K169" s="34"/>
      <c r="L169" s="35"/>
      <c r="M169" s="161"/>
      <c r="N169" s="162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176</v>
      </c>
      <c r="AU169" s="19" t="s">
        <v>85</v>
      </c>
    </row>
    <row r="170" spans="1:65" s="13" customFormat="1">
      <c r="B170" s="165"/>
      <c r="D170" s="158" t="s">
        <v>178</v>
      </c>
      <c r="E170" s="166" t="s">
        <v>3</v>
      </c>
      <c r="F170" s="167" t="s">
        <v>273</v>
      </c>
      <c r="H170" s="166" t="s">
        <v>3</v>
      </c>
      <c r="I170" s="168"/>
      <c r="L170" s="165"/>
      <c r="M170" s="169"/>
      <c r="N170" s="170"/>
      <c r="O170" s="170"/>
      <c r="P170" s="170"/>
      <c r="Q170" s="170"/>
      <c r="R170" s="170"/>
      <c r="S170" s="170"/>
      <c r="T170" s="171"/>
      <c r="AT170" s="166" t="s">
        <v>178</v>
      </c>
      <c r="AU170" s="166" t="s">
        <v>85</v>
      </c>
      <c r="AV170" s="13" t="s">
        <v>83</v>
      </c>
      <c r="AW170" s="13" t="s">
        <v>37</v>
      </c>
      <c r="AX170" s="13" t="s">
        <v>76</v>
      </c>
      <c r="AY170" s="166" t="s">
        <v>159</v>
      </c>
    </row>
    <row r="171" spans="1:65" s="14" customFormat="1">
      <c r="B171" s="172"/>
      <c r="D171" s="158" t="s">
        <v>178</v>
      </c>
      <c r="E171" s="173" t="s">
        <v>3</v>
      </c>
      <c r="F171" s="174" t="s">
        <v>260</v>
      </c>
      <c r="H171" s="175">
        <v>40.795000000000002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178</v>
      </c>
      <c r="AU171" s="173" t="s">
        <v>85</v>
      </c>
      <c r="AV171" s="14" t="s">
        <v>85</v>
      </c>
      <c r="AW171" s="14" t="s">
        <v>37</v>
      </c>
      <c r="AX171" s="14" t="s">
        <v>76</v>
      </c>
      <c r="AY171" s="173" t="s">
        <v>159</v>
      </c>
    </row>
    <row r="172" spans="1:65" s="14" customFormat="1">
      <c r="B172" s="172"/>
      <c r="D172" s="158" t="s">
        <v>178</v>
      </c>
      <c r="E172" s="173" t="s">
        <v>3</v>
      </c>
      <c r="F172" s="174" t="s">
        <v>261</v>
      </c>
      <c r="H172" s="175">
        <v>155.22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178</v>
      </c>
      <c r="AU172" s="173" t="s">
        <v>85</v>
      </c>
      <c r="AV172" s="14" t="s">
        <v>85</v>
      </c>
      <c r="AW172" s="14" t="s">
        <v>37</v>
      </c>
      <c r="AX172" s="14" t="s">
        <v>76</v>
      </c>
      <c r="AY172" s="173" t="s">
        <v>159</v>
      </c>
    </row>
    <row r="173" spans="1:65" s="15" customFormat="1">
      <c r="B173" s="180"/>
      <c r="D173" s="158" t="s">
        <v>178</v>
      </c>
      <c r="E173" s="181" t="s">
        <v>3</v>
      </c>
      <c r="F173" s="182" t="s">
        <v>182</v>
      </c>
      <c r="H173" s="183">
        <v>196.01499999999999</v>
      </c>
      <c r="I173" s="184"/>
      <c r="L173" s="180"/>
      <c r="M173" s="185"/>
      <c r="N173" s="186"/>
      <c r="O173" s="186"/>
      <c r="P173" s="186"/>
      <c r="Q173" s="186"/>
      <c r="R173" s="186"/>
      <c r="S173" s="186"/>
      <c r="T173" s="187"/>
      <c r="AT173" s="181" t="s">
        <v>178</v>
      </c>
      <c r="AU173" s="181" t="s">
        <v>85</v>
      </c>
      <c r="AV173" s="15" t="s">
        <v>174</v>
      </c>
      <c r="AW173" s="15" t="s">
        <v>37</v>
      </c>
      <c r="AX173" s="15" t="s">
        <v>83</v>
      </c>
      <c r="AY173" s="181" t="s">
        <v>159</v>
      </c>
    </row>
    <row r="174" spans="1:65" s="2" customFormat="1" ht="24.2" customHeight="1">
      <c r="A174" s="34"/>
      <c r="B174" s="144"/>
      <c r="C174" s="145" t="s">
        <v>9</v>
      </c>
      <c r="D174" s="145" t="s">
        <v>161</v>
      </c>
      <c r="E174" s="146" t="s">
        <v>274</v>
      </c>
      <c r="F174" s="147" t="s">
        <v>275</v>
      </c>
      <c r="G174" s="148" t="s">
        <v>242</v>
      </c>
      <c r="H174" s="149">
        <v>154.86000000000001</v>
      </c>
      <c r="I174" s="150"/>
      <c r="J174" s="151">
        <f>ROUND(I174*H174,2)</f>
        <v>0</v>
      </c>
      <c r="K174" s="147" t="s">
        <v>173</v>
      </c>
      <c r="L174" s="35"/>
      <c r="M174" s="152" t="s">
        <v>3</v>
      </c>
      <c r="N174" s="153" t="s">
        <v>47</v>
      </c>
      <c r="O174" s="55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174</v>
      </c>
      <c r="AT174" s="156" t="s">
        <v>161</v>
      </c>
      <c r="AU174" s="156" t="s">
        <v>85</v>
      </c>
      <c r="AY174" s="19" t="s">
        <v>159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83</v>
      </c>
      <c r="BK174" s="157">
        <f>ROUND(I174*H174,2)</f>
        <v>0</v>
      </c>
      <c r="BL174" s="19" t="s">
        <v>174</v>
      </c>
      <c r="BM174" s="156" t="s">
        <v>276</v>
      </c>
    </row>
    <row r="175" spans="1:65" s="2" customFormat="1">
      <c r="A175" s="34"/>
      <c r="B175" s="35"/>
      <c r="C175" s="34"/>
      <c r="D175" s="163" t="s">
        <v>176</v>
      </c>
      <c r="E175" s="34"/>
      <c r="F175" s="164" t="s">
        <v>277</v>
      </c>
      <c r="G175" s="34"/>
      <c r="H175" s="34"/>
      <c r="I175" s="160"/>
      <c r="J175" s="34"/>
      <c r="K175" s="34"/>
      <c r="L175" s="35"/>
      <c r="M175" s="161"/>
      <c r="N175" s="162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176</v>
      </c>
      <c r="AU175" s="19" t="s">
        <v>85</v>
      </c>
    </row>
    <row r="176" spans="1:65" s="13" customFormat="1">
      <c r="B176" s="165"/>
      <c r="D176" s="158" t="s">
        <v>178</v>
      </c>
      <c r="E176" s="166" t="s">
        <v>3</v>
      </c>
      <c r="F176" s="167" t="s">
        <v>273</v>
      </c>
      <c r="H176" s="166" t="s">
        <v>3</v>
      </c>
      <c r="I176" s="168"/>
      <c r="L176" s="165"/>
      <c r="M176" s="169"/>
      <c r="N176" s="170"/>
      <c r="O176" s="170"/>
      <c r="P176" s="170"/>
      <c r="Q176" s="170"/>
      <c r="R176" s="170"/>
      <c r="S176" s="170"/>
      <c r="T176" s="171"/>
      <c r="AT176" s="166" t="s">
        <v>178</v>
      </c>
      <c r="AU176" s="166" t="s">
        <v>85</v>
      </c>
      <c r="AV176" s="13" t="s">
        <v>83</v>
      </c>
      <c r="AW176" s="13" t="s">
        <v>37</v>
      </c>
      <c r="AX176" s="13" t="s">
        <v>76</v>
      </c>
      <c r="AY176" s="166" t="s">
        <v>159</v>
      </c>
    </row>
    <row r="177" spans="1:65" s="14" customFormat="1">
      <c r="B177" s="172"/>
      <c r="D177" s="158" t="s">
        <v>178</v>
      </c>
      <c r="E177" s="173" t="s">
        <v>3</v>
      </c>
      <c r="F177" s="174" t="s">
        <v>246</v>
      </c>
      <c r="H177" s="175">
        <v>154.86000000000001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178</v>
      </c>
      <c r="AU177" s="173" t="s">
        <v>85</v>
      </c>
      <c r="AV177" s="14" t="s">
        <v>85</v>
      </c>
      <c r="AW177" s="14" t="s">
        <v>37</v>
      </c>
      <c r="AX177" s="14" t="s">
        <v>76</v>
      </c>
      <c r="AY177" s="173" t="s">
        <v>159</v>
      </c>
    </row>
    <row r="178" spans="1:65" s="15" customFormat="1">
      <c r="B178" s="180"/>
      <c r="D178" s="158" t="s">
        <v>178</v>
      </c>
      <c r="E178" s="181" t="s">
        <v>3</v>
      </c>
      <c r="F178" s="182" t="s">
        <v>182</v>
      </c>
      <c r="H178" s="183">
        <v>154.86000000000001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178</v>
      </c>
      <c r="AU178" s="181" t="s">
        <v>85</v>
      </c>
      <c r="AV178" s="15" t="s">
        <v>174</v>
      </c>
      <c r="AW178" s="15" t="s">
        <v>37</v>
      </c>
      <c r="AX178" s="15" t="s">
        <v>83</v>
      </c>
      <c r="AY178" s="181" t="s">
        <v>159</v>
      </c>
    </row>
    <row r="179" spans="1:65" s="12" customFormat="1" ht="25.9" customHeight="1">
      <c r="B179" s="131"/>
      <c r="D179" s="132" t="s">
        <v>75</v>
      </c>
      <c r="E179" s="133" t="s">
        <v>278</v>
      </c>
      <c r="F179" s="133" t="s">
        <v>279</v>
      </c>
      <c r="I179" s="134"/>
      <c r="J179" s="135">
        <f>BK179</f>
        <v>0</v>
      </c>
      <c r="L179" s="131"/>
      <c r="M179" s="136"/>
      <c r="N179" s="137"/>
      <c r="O179" s="137"/>
      <c r="P179" s="138">
        <f>P180</f>
        <v>0</v>
      </c>
      <c r="Q179" s="137"/>
      <c r="R179" s="138">
        <f>R180</f>
        <v>83.787369999999996</v>
      </c>
      <c r="S179" s="137"/>
      <c r="T179" s="139">
        <f>T180</f>
        <v>0</v>
      </c>
      <c r="AR179" s="132" t="s">
        <v>183</v>
      </c>
      <c r="AT179" s="140" t="s">
        <v>75</v>
      </c>
      <c r="AU179" s="140" t="s">
        <v>76</v>
      </c>
      <c r="AY179" s="132" t="s">
        <v>159</v>
      </c>
      <c r="BK179" s="141">
        <f>BK180</f>
        <v>0</v>
      </c>
    </row>
    <row r="180" spans="1:65" s="12" customFormat="1" ht="22.9" customHeight="1">
      <c r="B180" s="131"/>
      <c r="D180" s="132" t="s">
        <v>75</v>
      </c>
      <c r="E180" s="142" t="s">
        <v>280</v>
      </c>
      <c r="F180" s="142" t="s">
        <v>281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SUM(P181:P247)</f>
        <v>0</v>
      </c>
      <c r="Q180" s="137"/>
      <c r="R180" s="138">
        <f>SUM(R181:R247)</f>
        <v>83.787369999999996</v>
      </c>
      <c r="S180" s="137"/>
      <c r="T180" s="139">
        <f>SUM(T181:T247)</f>
        <v>0</v>
      </c>
      <c r="AR180" s="132" t="s">
        <v>183</v>
      </c>
      <c r="AT180" s="140" t="s">
        <v>75</v>
      </c>
      <c r="AU180" s="140" t="s">
        <v>83</v>
      </c>
      <c r="AY180" s="132" t="s">
        <v>159</v>
      </c>
      <c r="BK180" s="141">
        <f>SUM(BK181:BK247)</f>
        <v>0</v>
      </c>
    </row>
    <row r="181" spans="1:65" s="2" customFormat="1" ht="37.9" customHeight="1">
      <c r="A181" s="34"/>
      <c r="B181" s="144"/>
      <c r="C181" s="145" t="s">
        <v>282</v>
      </c>
      <c r="D181" s="145" t="s">
        <v>161</v>
      </c>
      <c r="E181" s="146" t="s">
        <v>283</v>
      </c>
      <c r="F181" s="147" t="s">
        <v>284</v>
      </c>
      <c r="G181" s="148" t="s">
        <v>198</v>
      </c>
      <c r="H181" s="149">
        <v>45</v>
      </c>
      <c r="I181" s="150"/>
      <c r="J181" s="151">
        <f>ROUND(I181*H181,2)</f>
        <v>0</v>
      </c>
      <c r="K181" s="147" t="s">
        <v>173</v>
      </c>
      <c r="L181" s="35"/>
      <c r="M181" s="152" t="s">
        <v>3</v>
      </c>
      <c r="N181" s="153" t="s">
        <v>47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285</v>
      </c>
      <c r="AT181" s="156" t="s">
        <v>161</v>
      </c>
      <c r="AU181" s="156" t="s">
        <v>85</v>
      </c>
      <c r="AY181" s="19" t="s">
        <v>159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83</v>
      </c>
      <c r="BK181" s="157">
        <f>ROUND(I181*H181,2)</f>
        <v>0</v>
      </c>
      <c r="BL181" s="19" t="s">
        <v>285</v>
      </c>
      <c r="BM181" s="156" t="s">
        <v>286</v>
      </c>
    </row>
    <row r="182" spans="1:65" s="2" customFormat="1">
      <c r="A182" s="34"/>
      <c r="B182" s="35"/>
      <c r="C182" s="34"/>
      <c r="D182" s="163" t="s">
        <v>176</v>
      </c>
      <c r="E182" s="34"/>
      <c r="F182" s="164" t="s">
        <v>287</v>
      </c>
      <c r="G182" s="34"/>
      <c r="H182" s="34"/>
      <c r="I182" s="160"/>
      <c r="J182" s="34"/>
      <c r="K182" s="34"/>
      <c r="L182" s="35"/>
      <c r="M182" s="161"/>
      <c r="N182" s="162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176</v>
      </c>
      <c r="AU182" s="19" t="s">
        <v>85</v>
      </c>
    </row>
    <row r="183" spans="1:65" s="13" customFormat="1">
      <c r="B183" s="165"/>
      <c r="D183" s="158" t="s">
        <v>178</v>
      </c>
      <c r="E183" s="166" t="s">
        <v>3</v>
      </c>
      <c r="F183" s="167" t="s">
        <v>288</v>
      </c>
      <c r="H183" s="166" t="s">
        <v>3</v>
      </c>
      <c r="I183" s="168"/>
      <c r="L183" s="165"/>
      <c r="M183" s="169"/>
      <c r="N183" s="170"/>
      <c r="O183" s="170"/>
      <c r="P183" s="170"/>
      <c r="Q183" s="170"/>
      <c r="R183" s="170"/>
      <c r="S183" s="170"/>
      <c r="T183" s="171"/>
      <c r="AT183" s="166" t="s">
        <v>178</v>
      </c>
      <c r="AU183" s="166" t="s">
        <v>85</v>
      </c>
      <c r="AV183" s="13" t="s">
        <v>83</v>
      </c>
      <c r="AW183" s="13" t="s">
        <v>37</v>
      </c>
      <c r="AX183" s="13" t="s">
        <v>76</v>
      </c>
      <c r="AY183" s="166" t="s">
        <v>159</v>
      </c>
    </row>
    <row r="184" spans="1:65" s="14" customFormat="1">
      <c r="B184" s="172"/>
      <c r="D184" s="158" t="s">
        <v>178</v>
      </c>
      <c r="E184" s="173" t="s">
        <v>3</v>
      </c>
      <c r="F184" s="174" t="s">
        <v>289</v>
      </c>
      <c r="H184" s="175">
        <v>22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178</v>
      </c>
      <c r="AU184" s="173" t="s">
        <v>85</v>
      </c>
      <c r="AV184" s="14" t="s">
        <v>85</v>
      </c>
      <c r="AW184" s="14" t="s">
        <v>37</v>
      </c>
      <c r="AX184" s="14" t="s">
        <v>76</v>
      </c>
      <c r="AY184" s="173" t="s">
        <v>159</v>
      </c>
    </row>
    <row r="185" spans="1:65" s="13" customFormat="1">
      <c r="B185" s="165"/>
      <c r="D185" s="158" t="s">
        <v>178</v>
      </c>
      <c r="E185" s="166" t="s">
        <v>3</v>
      </c>
      <c r="F185" s="167" t="s">
        <v>290</v>
      </c>
      <c r="H185" s="166" t="s">
        <v>3</v>
      </c>
      <c r="I185" s="168"/>
      <c r="L185" s="165"/>
      <c r="M185" s="169"/>
      <c r="N185" s="170"/>
      <c r="O185" s="170"/>
      <c r="P185" s="170"/>
      <c r="Q185" s="170"/>
      <c r="R185" s="170"/>
      <c r="S185" s="170"/>
      <c r="T185" s="171"/>
      <c r="AT185" s="166" t="s">
        <v>178</v>
      </c>
      <c r="AU185" s="166" t="s">
        <v>85</v>
      </c>
      <c r="AV185" s="13" t="s">
        <v>83</v>
      </c>
      <c r="AW185" s="13" t="s">
        <v>37</v>
      </c>
      <c r="AX185" s="13" t="s">
        <v>76</v>
      </c>
      <c r="AY185" s="166" t="s">
        <v>159</v>
      </c>
    </row>
    <row r="186" spans="1:65" s="14" customFormat="1">
      <c r="B186" s="172"/>
      <c r="D186" s="158" t="s">
        <v>178</v>
      </c>
      <c r="E186" s="173" t="s">
        <v>3</v>
      </c>
      <c r="F186" s="174" t="s">
        <v>291</v>
      </c>
      <c r="H186" s="175">
        <v>23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178</v>
      </c>
      <c r="AU186" s="173" t="s">
        <v>85</v>
      </c>
      <c r="AV186" s="14" t="s">
        <v>85</v>
      </c>
      <c r="AW186" s="14" t="s">
        <v>37</v>
      </c>
      <c r="AX186" s="14" t="s">
        <v>76</v>
      </c>
      <c r="AY186" s="173" t="s">
        <v>159</v>
      </c>
    </row>
    <row r="187" spans="1:65" s="15" customFormat="1">
      <c r="B187" s="180"/>
      <c r="D187" s="158" t="s">
        <v>178</v>
      </c>
      <c r="E187" s="181" t="s">
        <v>3</v>
      </c>
      <c r="F187" s="182" t="s">
        <v>182</v>
      </c>
      <c r="H187" s="183">
        <v>45</v>
      </c>
      <c r="I187" s="184"/>
      <c r="L187" s="180"/>
      <c r="M187" s="185"/>
      <c r="N187" s="186"/>
      <c r="O187" s="186"/>
      <c r="P187" s="186"/>
      <c r="Q187" s="186"/>
      <c r="R187" s="186"/>
      <c r="S187" s="186"/>
      <c r="T187" s="187"/>
      <c r="AT187" s="181" t="s">
        <v>178</v>
      </c>
      <c r="AU187" s="181" t="s">
        <v>85</v>
      </c>
      <c r="AV187" s="15" t="s">
        <v>174</v>
      </c>
      <c r="AW187" s="15" t="s">
        <v>37</v>
      </c>
      <c r="AX187" s="15" t="s">
        <v>83</v>
      </c>
      <c r="AY187" s="181" t="s">
        <v>159</v>
      </c>
    </row>
    <row r="188" spans="1:65" s="2" customFormat="1" ht="37.9" customHeight="1">
      <c r="A188" s="34"/>
      <c r="B188" s="144"/>
      <c r="C188" s="145" t="s">
        <v>292</v>
      </c>
      <c r="D188" s="145" t="s">
        <v>161</v>
      </c>
      <c r="E188" s="146" t="s">
        <v>293</v>
      </c>
      <c r="F188" s="147" t="s">
        <v>294</v>
      </c>
      <c r="G188" s="148" t="s">
        <v>198</v>
      </c>
      <c r="H188" s="149">
        <v>65</v>
      </c>
      <c r="I188" s="150"/>
      <c r="J188" s="151">
        <f>ROUND(I188*H188,2)</f>
        <v>0</v>
      </c>
      <c r="K188" s="147" t="s">
        <v>173</v>
      </c>
      <c r="L188" s="35"/>
      <c r="M188" s="152" t="s">
        <v>3</v>
      </c>
      <c r="N188" s="153" t="s">
        <v>47</v>
      </c>
      <c r="O188" s="55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285</v>
      </c>
      <c r="AT188" s="156" t="s">
        <v>161</v>
      </c>
      <c r="AU188" s="156" t="s">
        <v>85</v>
      </c>
      <c r="AY188" s="19" t="s">
        <v>159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9" t="s">
        <v>83</v>
      </c>
      <c r="BK188" s="157">
        <f>ROUND(I188*H188,2)</f>
        <v>0</v>
      </c>
      <c r="BL188" s="19" t="s">
        <v>285</v>
      </c>
      <c r="BM188" s="156" t="s">
        <v>295</v>
      </c>
    </row>
    <row r="189" spans="1:65" s="2" customFormat="1">
      <c r="A189" s="34"/>
      <c r="B189" s="35"/>
      <c r="C189" s="34"/>
      <c r="D189" s="163" t="s">
        <v>176</v>
      </c>
      <c r="E189" s="34"/>
      <c r="F189" s="164" t="s">
        <v>296</v>
      </c>
      <c r="G189" s="34"/>
      <c r="H189" s="34"/>
      <c r="I189" s="160"/>
      <c r="J189" s="34"/>
      <c r="K189" s="34"/>
      <c r="L189" s="35"/>
      <c r="M189" s="161"/>
      <c r="N189" s="162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176</v>
      </c>
      <c r="AU189" s="19" t="s">
        <v>85</v>
      </c>
    </row>
    <row r="190" spans="1:65" s="13" customFormat="1">
      <c r="B190" s="165"/>
      <c r="D190" s="158" t="s">
        <v>178</v>
      </c>
      <c r="E190" s="166" t="s">
        <v>3</v>
      </c>
      <c r="F190" s="167" t="s">
        <v>297</v>
      </c>
      <c r="H190" s="166" t="s">
        <v>3</v>
      </c>
      <c r="I190" s="168"/>
      <c r="L190" s="165"/>
      <c r="M190" s="169"/>
      <c r="N190" s="170"/>
      <c r="O190" s="170"/>
      <c r="P190" s="170"/>
      <c r="Q190" s="170"/>
      <c r="R190" s="170"/>
      <c r="S190" s="170"/>
      <c r="T190" s="171"/>
      <c r="AT190" s="166" t="s">
        <v>178</v>
      </c>
      <c r="AU190" s="166" t="s">
        <v>85</v>
      </c>
      <c r="AV190" s="13" t="s">
        <v>83</v>
      </c>
      <c r="AW190" s="13" t="s">
        <v>37</v>
      </c>
      <c r="AX190" s="13" t="s">
        <v>76</v>
      </c>
      <c r="AY190" s="166" t="s">
        <v>159</v>
      </c>
    </row>
    <row r="191" spans="1:65" s="14" customFormat="1">
      <c r="B191" s="172"/>
      <c r="D191" s="158" t="s">
        <v>178</v>
      </c>
      <c r="E191" s="173" t="s">
        <v>3</v>
      </c>
      <c r="F191" s="174" t="s">
        <v>298</v>
      </c>
      <c r="H191" s="175">
        <v>65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178</v>
      </c>
      <c r="AU191" s="173" t="s">
        <v>85</v>
      </c>
      <c r="AV191" s="14" t="s">
        <v>85</v>
      </c>
      <c r="AW191" s="14" t="s">
        <v>37</v>
      </c>
      <c r="AX191" s="14" t="s">
        <v>76</v>
      </c>
      <c r="AY191" s="173" t="s">
        <v>159</v>
      </c>
    </row>
    <row r="192" spans="1:65" s="15" customFormat="1">
      <c r="B192" s="180"/>
      <c r="D192" s="158" t="s">
        <v>178</v>
      </c>
      <c r="E192" s="181" t="s">
        <v>3</v>
      </c>
      <c r="F192" s="182" t="s">
        <v>182</v>
      </c>
      <c r="H192" s="183">
        <v>65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178</v>
      </c>
      <c r="AU192" s="181" t="s">
        <v>85</v>
      </c>
      <c r="AV192" s="15" t="s">
        <v>174</v>
      </c>
      <c r="AW192" s="15" t="s">
        <v>37</v>
      </c>
      <c r="AX192" s="15" t="s">
        <v>83</v>
      </c>
      <c r="AY192" s="181" t="s">
        <v>159</v>
      </c>
    </row>
    <row r="193" spans="1:65" s="2" customFormat="1" ht="33" customHeight="1">
      <c r="A193" s="34"/>
      <c r="B193" s="144"/>
      <c r="C193" s="145" t="s">
        <v>299</v>
      </c>
      <c r="D193" s="145" t="s">
        <v>161</v>
      </c>
      <c r="E193" s="146" t="s">
        <v>300</v>
      </c>
      <c r="F193" s="147" t="s">
        <v>301</v>
      </c>
      <c r="G193" s="148" t="s">
        <v>198</v>
      </c>
      <c r="H193" s="149">
        <v>45</v>
      </c>
      <c r="I193" s="150"/>
      <c r="J193" s="151">
        <f>ROUND(I193*H193,2)</f>
        <v>0</v>
      </c>
      <c r="K193" s="147" t="s">
        <v>173</v>
      </c>
      <c r="L193" s="35"/>
      <c r="M193" s="152" t="s">
        <v>3</v>
      </c>
      <c r="N193" s="153" t="s">
        <v>47</v>
      </c>
      <c r="O193" s="55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285</v>
      </c>
      <c r="AT193" s="156" t="s">
        <v>161</v>
      </c>
      <c r="AU193" s="156" t="s">
        <v>85</v>
      </c>
      <c r="AY193" s="19" t="s">
        <v>159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9" t="s">
        <v>83</v>
      </c>
      <c r="BK193" s="157">
        <f>ROUND(I193*H193,2)</f>
        <v>0</v>
      </c>
      <c r="BL193" s="19" t="s">
        <v>285</v>
      </c>
      <c r="BM193" s="156" t="s">
        <v>302</v>
      </c>
    </row>
    <row r="194" spans="1:65" s="2" customFormat="1">
      <c r="A194" s="34"/>
      <c r="B194" s="35"/>
      <c r="C194" s="34"/>
      <c r="D194" s="163" t="s">
        <v>176</v>
      </c>
      <c r="E194" s="34"/>
      <c r="F194" s="164" t="s">
        <v>303</v>
      </c>
      <c r="G194" s="34"/>
      <c r="H194" s="34"/>
      <c r="I194" s="160"/>
      <c r="J194" s="34"/>
      <c r="K194" s="34"/>
      <c r="L194" s="35"/>
      <c r="M194" s="161"/>
      <c r="N194" s="162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176</v>
      </c>
      <c r="AU194" s="19" t="s">
        <v>85</v>
      </c>
    </row>
    <row r="195" spans="1:65" s="13" customFormat="1">
      <c r="B195" s="165"/>
      <c r="D195" s="158" t="s">
        <v>178</v>
      </c>
      <c r="E195" s="166" t="s">
        <v>3</v>
      </c>
      <c r="F195" s="167" t="s">
        <v>304</v>
      </c>
      <c r="H195" s="166" t="s">
        <v>3</v>
      </c>
      <c r="I195" s="168"/>
      <c r="L195" s="165"/>
      <c r="M195" s="169"/>
      <c r="N195" s="170"/>
      <c r="O195" s="170"/>
      <c r="P195" s="170"/>
      <c r="Q195" s="170"/>
      <c r="R195" s="170"/>
      <c r="S195" s="170"/>
      <c r="T195" s="171"/>
      <c r="AT195" s="166" t="s">
        <v>178</v>
      </c>
      <c r="AU195" s="166" t="s">
        <v>85</v>
      </c>
      <c r="AV195" s="13" t="s">
        <v>83</v>
      </c>
      <c r="AW195" s="13" t="s">
        <v>37</v>
      </c>
      <c r="AX195" s="13" t="s">
        <v>76</v>
      </c>
      <c r="AY195" s="166" t="s">
        <v>159</v>
      </c>
    </row>
    <row r="196" spans="1:65" s="13" customFormat="1">
      <c r="B196" s="165"/>
      <c r="D196" s="158" t="s">
        <v>178</v>
      </c>
      <c r="E196" s="166" t="s">
        <v>3</v>
      </c>
      <c r="F196" s="167" t="s">
        <v>305</v>
      </c>
      <c r="H196" s="166" t="s">
        <v>3</v>
      </c>
      <c r="I196" s="168"/>
      <c r="L196" s="165"/>
      <c r="M196" s="169"/>
      <c r="N196" s="170"/>
      <c r="O196" s="170"/>
      <c r="P196" s="170"/>
      <c r="Q196" s="170"/>
      <c r="R196" s="170"/>
      <c r="S196" s="170"/>
      <c r="T196" s="171"/>
      <c r="AT196" s="166" t="s">
        <v>178</v>
      </c>
      <c r="AU196" s="166" t="s">
        <v>85</v>
      </c>
      <c r="AV196" s="13" t="s">
        <v>83</v>
      </c>
      <c r="AW196" s="13" t="s">
        <v>37</v>
      </c>
      <c r="AX196" s="13" t="s">
        <v>76</v>
      </c>
      <c r="AY196" s="166" t="s">
        <v>159</v>
      </c>
    </row>
    <row r="197" spans="1:65" s="14" customFormat="1">
      <c r="B197" s="172"/>
      <c r="D197" s="158" t="s">
        <v>178</v>
      </c>
      <c r="E197" s="173" t="s">
        <v>3</v>
      </c>
      <c r="F197" s="174" t="s">
        <v>289</v>
      </c>
      <c r="H197" s="175">
        <v>22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178</v>
      </c>
      <c r="AU197" s="173" t="s">
        <v>85</v>
      </c>
      <c r="AV197" s="14" t="s">
        <v>85</v>
      </c>
      <c r="AW197" s="14" t="s">
        <v>37</v>
      </c>
      <c r="AX197" s="14" t="s">
        <v>76</v>
      </c>
      <c r="AY197" s="173" t="s">
        <v>159</v>
      </c>
    </row>
    <row r="198" spans="1:65" s="13" customFormat="1">
      <c r="B198" s="165"/>
      <c r="D198" s="158" t="s">
        <v>178</v>
      </c>
      <c r="E198" s="166" t="s">
        <v>3</v>
      </c>
      <c r="F198" s="167" t="s">
        <v>290</v>
      </c>
      <c r="H198" s="166" t="s">
        <v>3</v>
      </c>
      <c r="I198" s="168"/>
      <c r="L198" s="165"/>
      <c r="M198" s="169"/>
      <c r="N198" s="170"/>
      <c r="O198" s="170"/>
      <c r="P198" s="170"/>
      <c r="Q198" s="170"/>
      <c r="R198" s="170"/>
      <c r="S198" s="170"/>
      <c r="T198" s="171"/>
      <c r="AT198" s="166" t="s">
        <v>178</v>
      </c>
      <c r="AU198" s="166" t="s">
        <v>85</v>
      </c>
      <c r="AV198" s="13" t="s">
        <v>83</v>
      </c>
      <c r="AW198" s="13" t="s">
        <v>37</v>
      </c>
      <c r="AX198" s="13" t="s">
        <v>76</v>
      </c>
      <c r="AY198" s="166" t="s">
        <v>159</v>
      </c>
    </row>
    <row r="199" spans="1:65" s="14" customFormat="1">
      <c r="B199" s="172"/>
      <c r="D199" s="158" t="s">
        <v>178</v>
      </c>
      <c r="E199" s="173" t="s">
        <v>3</v>
      </c>
      <c r="F199" s="174" t="s">
        <v>291</v>
      </c>
      <c r="H199" s="175">
        <v>23</v>
      </c>
      <c r="I199" s="176"/>
      <c r="L199" s="172"/>
      <c r="M199" s="177"/>
      <c r="N199" s="178"/>
      <c r="O199" s="178"/>
      <c r="P199" s="178"/>
      <c r="Q199" s="178"/>
      <c r="R199" s="178"/>
      <c r="S199" s="178"/>
      <c r="T199" s="179"/>
      <c r="AT199" s="173" t="s">
        <v>178</v>
      </c>
      <c r="AU199" s="173" t="s">
        <v>85</v>
      </c>
      <c r="AV199" s="14" t="s">
        <v>85</v>
      </c>
      <c r="AW199" s="14" t="s">
        <v>37</v>
      </c>
      <c r="AX199" s="14" t="s">
        <v>76</v>
      </c>
      <c r="AY199" s="173" t="s">
        <v>159</v>
      </c>
    </row>
    <row r="200" spans="1:65" s="15" customFormat="1">
      <c r="B200" s="180"/>
      <c r="D200" s="158" t="s">
        <v>178</v>
      </c>
      <c r="E200" s="181" t="s">
        <v>3</v>
      </c>
      <c r="F200" s="182" t="s">
        <v>182</v>
      </c>
      <c r="H200" s="183">
        <v>45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178</v>
      </c>
      <c r="AU200" s="181" t="s">
        <v>85</v>
      </c>
      <c r="AV200" s="15" t="s">
        <v>174</v>
      </c>
      <c r="AW200" s="15" t="s">
        <v>37</v>
      </c>
      <c r="AX200" s="15" t="s">
        <v>83</v>
      </c>
      <c r="AY200" s="181" t="s">
        <v>159</v>
      </c>
    </row>
    <row r="201" spans="1:65" s="2" customFormat="1" ht="33" customHeight="1">
      <c r="A201" s="34"/>
      <c r="B201" s="144"/>
      <c r="C201" s="145" t="s">
        <v>306</v>
      </c>
      <c r="D201" s="145" t="s">
        <v>161</v>
      </c>
      <c r="E201" s="146" t="s">
        <v>307</v>
      </c>
      <c r="F201" s="147" t="s">
        <v>308</v>
      </c>
      <c r="G201" s="148" t="s">
        <v>198</v>
      </c>
      <c r="H201" s="149">
        <v>65</v>
      </c>
      <c r="I201" s="150"/>
      <c r="J201" s="151">
        <f>ROUND(I201*H201,2)</f>
        <v>0</v>
      </c>
      <c r="K201" s="147" t="s">
        <v>173</v>
      </c>
      <c r="L201" s="35"/>
      <c r="M201" s="152" t="s">
        <v>3</v>
      </c>
      <c r="N201" s="153" t="s">
        <v>47</v>
      </c>
      <c r="O201" s="55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285</v>
      </c>
      <c r="AT201" s="156" t="s">
        <v>161</v>
      </c>
      <c r="AU201" s="156" t="s">
        <v>85</v>
      </c>
      <c r="AY201" s="19" t="s">
        <v>159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9" t="s">
        <v>83</v>
      </c>
      <c r="BK201" s="157">
        <f>ROUND(I201*H201,2)</f>
        <v>0</v>
      </c>
      <c r="BL201" s="19" t="s">
        <v>285</v>
      </c>
      <c r="BM201" s="156" t="s">
        <v>309</v>
      </c>
    </row>
    <row r="202" spans="1:65" s="2" customFormat="1">
      <c r="A202" s="34"/>
      <c r="B202" s="35"/>
      <c r="C202" s="34"/>
      <c r="D202" s="163" t="s">
        <v>176</v>
      </c>
      <c r="E202" s="34"/>
      <c r="F202" s="164" t="s">
        <v>310</v>
      </c>
      <c r="G202" s="34"/>
      <c r="H202" s="34"/>
      <c r="I202" s="160"/>
      <c r="J202" s="34"/>
      <c r="K202" s="34"/>
      <c r="L202" s="35"/>
      <c r="M202" s="161"/>
      <c r="N202" s="162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176</v>
      </c>
      <c r="AU202" s="19" t="s">
        <v>85</v>
      </c>
    </row>
    <row r="203" spans="1:65" s="13" customFormat="1">
      <c r="B203" s="165"/>
      <c r="D203" s="158" t="s">
        <v>178</v>
      </c>
      <c r="E203" s="166" t="s">
        <v>3</v>
      </c>
      <c r="F203" s="167" t="s">
        <v>311</v>
      </c>
      <c r="H203" s="166" t="s">
        <v>3</v>
      </c>
      <c r="I203" s="168"/>
      <c r="L203" s="165"/>
      <c r="M203" s="169"/>
      <c r="N203" s="170"/>
      <c r="O203" s="170"/>
      <c r="P203" s="170"/>
      <c r="Q203" s="170"/>
      <c r="R203" s="170"/>
      <c r="S203" s="170"/>
      <c r="T203" s="171"/>
      <c r="AT203" s="166" t="s">
        <v>178</v>
      </c>
      <c r="AU203" s="166" t="s">
        <v>85</v>
      </c>
      <c r="AV203" s="13" t="s">
        <v>83</v>
      </c>
      <c r="AW203" s="13" t="s">
        <v>37</v>
      </c>
      <c r="AX203" s="13" t="s">
        <v>76</v>
      </c>
      <c r="AY203" s="166" t="s">
        <v>159</v>
      </c>
    </row>
    <row r="204" spans="1:65" s="14" customFormat="1">
      <c r="B204" s="172"/>
      <c r="D204" s="158" t="s">
        <v>178</v>
      </c>
      <c r="E204" s="173" t="s">
        <v>3</v>
      </c>
      <c r="F204" s="174" t="s">
        <v>298</v>
      </c>
      <c r="H204" s="175">
        <v>65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178</v>
      </c>
      <c r="AU204" s="173" t="s">
        <v>85</v>
      </c>
      <c r="AV204" s="14" t="s">
        <v>85</v>
      </c>
      <c r="AW204" s="14" t="s">
        <v>37</v>
      </c>
      <c r="AX204" s="14" t="s">
        <v>76</v>
      </c>
      <c r="AY204" s="173" t="s">
        <v>159</v>
      </c>
    </row>
    <row r="205" spans="1:65" s="15" customFormat="1">
      <c r="B205" s="180"/>
      <c r="D205" s="158" t="s">
        <v>178</v>
      </c>
      <c r="E205" s="181" t="s">
        <v>3</v>
      </c>
      <c r="F205" s="182" t="s">
        <v>182</v>
      </c>
      <c r="H205" s="183">
        <v>65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178</v>
      </c>
      <c r="AU205" s="181" t="s">
        <v>85</v>
      </c>
      <c r="AV205" s="15" t="s">
        <v>174</v>
      </c>
      <c r="AW205" s="15" t="s">
        <v>37</v>
      </c>
      <c r="AX205" s="15" t="s">
        <v>83</v>
      </c>
      <c r="AY205" s="181" t="s">
        <v>159</v>
      </c>
    </row>
    <row r="206" spans="1:65" s="2" customFormat="1" ht="16.5" customHeight="1">
      <c r="A206" s="34"/>
      <c r="B206" s="144"/>
      <c r="C206" s="188" t="s">
        <v>312</v>
      </c>
      <c r="D206" s="188" t="s">
        <v>278</v>
      </c>
      <c r="E206" s="189" t="s">
        <v>313</v>
      </c>
      <c r="F206" s="190" t="s">
        <v>314</v>
      </c>
      <c r="G206" s="191" t="s">
        <v>242</v>
      </c>
      <c r="H206" s="192">
        <v>83.5</v>
      </c>
      <c r="I206" s="193"/>
      <c r="J206" s="194">
        <f>ROUND(I206*H206,2)</f>
        <v>0</v>
      </c>
      <c r="K206" s="190" t="s">
        <v>173</v>
      </c>
      <c r="L206" s="195"/>
      <c r="M206" s="196" t="s">
        <v>3</v>
      </c>
      <c r="N206" s="197" t="s">
        <v>47</v>
      </c>
      <c r="O206" s="55"/>
      <c r="P206" s="154">
        <f>O206*H206</f>
        <v>0</v>
      </c>
      <c r="Q206" s="154">
        <v>1</v>
      </c>
      <c r="R206" s="154">
        <f>Q206*H206</f>
        <v>83.5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166</v>
      </c>
      <c r="AT206" s="156" t="s">
        <v>278</v>
      </c>
      <c r="AU206" s="156" t="s">
        <v>85</v>
      </c>
      <c r="AY206" s="19" t="s">
        <v>159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83</v>
      </c>
      <c r="BK206" s="157">
        <f>ROUND(I206*H206,2)</f>
        <v>0</v>
      </c>
      <c r="BL206" s="19" t="s">
        <v>166</v>
      </c>
      <c r="BM206" s="156" t="s">
        <v>315</v>
      </c>
    </row>
    <row r="207" spans="1:65" s="13" customFormat="1">
      <c r="B207" s="165"/>
      <c r="D207" s="158" t="s">
        <v>178</v>
      </c>
      <c r="E207" s="166" t="s">
        <v>3</v>
      </c>
      <c r="F207" s="167" t="s">
        <v>316</v>
      </c>
      <c r="H207" s="166" t="s">
        <v>3</v>
      </c>
      <c r="I207" s="168"/>
      <c r="L207" s="165"/>
      <c r="M207" s="169"/>
      <c r="N207" s="170"/>
      <c r="O207" s="170"/>
      <c r="P207" s="170"/>
      <c r="Q207" s="170"/>
      <c r="R207" s="170"/>
      <c r="S207" s="170"/>
      <c r="T207" s="171"/>
      <c r="AT207" s="166" t="s">
        <v>178</v>
      </c>
      <c r="AU207" s="166" t="s">
        <v>85</v>
      </c>
      <c r="AV207" s="13" t="s">
        <v>83</v>
      </c>
      <c r="AW207" s="13" t="s">
        <v>37</v>
      </c>
      <c r="AX207" s="13" t="s">
        <v>76</v>
      </c>
      <c r="AY207" s="166" t="s">
        <v>159</v>
      </c>
    </row>
    <row r="208" spans="1:65" s="14" customFormat="1">
      <c r="B208" s="172"/>
      <c r="D208" s="158" t="s">
        <v>178</v>
      </c>
      <c r="E208" s="173" t="s">
        <v>3</v>
      </c>
      <c r="F208" s="174" t="s">
        <v>317</v>
      </c>
      <c r="H208" s="175">
        <v>31.5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178</v>
      </c>
      <c r="AU208" s="173" t="s">
        <v>85</v>
      </c>
      <c r="AV208" s="14" t="s">
        <v>85</v>
      </c>
      <c r="AW208" s="14" t="s">
        <v>37</v>
      </c>
      <c r="AX208" s="14" t="s">
        <v>76</v>
      </c>
      <c r="AY208" s="173" t="s">
        <v>159</v>
      </c>
    </row>
    <row r="209" spans="1:65" s="14" customFormat="1">
      <c r="B209" s="172"/>
      <c r="D209" s="158" t="s">
        <v>178</v>
      </c>
      <c r="E209" s="173" t="s">
        <v>3</v>
      </c>
      <c r="F209" s="174" t="s">
        <v>318</v>
      </c>
      <c r="H209" s="175">
        <v>52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178</v>
      </c>
      <c r="AU209" s="173" t="s">
        <v>85</v>
      </c>
      <c r="AV209" s="14" t="s">
        <v>85</v>
      </c>
      <c r="AW209" s="14" t="s">
        <v>37</v>
      </c>
      <c r="AX209" s="14" t="s">
        <v>76</v>
      </c>
      <c r="AY209" s="173" t="s">
        <v>159</v>
      </c>
    </row>
    <row r="210" spans="1:65" s="15" customFormat="1">
      <c r="B210" s="180"/>
      <c r="D210" s="158" t="s">
        <v>178</v>
      </c>
      <c r="E210" s="181" t="s">
        <v>3</v>
      </c>
      <c r="F210" s="182" t="s">
        <v>182</v>
      </c>
      <c r="H210" s="183">
        <v>83.5</v>
      </c>
      <c r="I210" s="184"/>
      <c r="L210" s="180"/>
      <c r="M210" s="185"/>
      <c r="N210" s="186"/>
      <c r="O210" s="186"/>
      <c r="P210" s="186"/>
      <c r="Q210" s="186"/>
      <c r="R210" s="186"/>
      <c r="S210" s="186"/>
      <c r="T210" s="187"/>
      <c r="AT210" s="181" t="s">
        <v>178</v>
      </c>
      <c r="AU210" s="181" t="s">
        <v>85</v>
      </c>
      <c r="AV210" s="15" t="s">
        <v>174</v>
      </c>
      <c r="AW210" s="15" t="s">
        <v>37</v>
      </c>
      <c r="AX210" s="15" t="s">
        <v>83</v>
      </c>
      <c r="AY210" s="181" t="s">
        <v>159</v>
      </c>
    </row>
    <row r="211" spans="1:65" s="2" customFormat="1" ht="24.2" customHeight="1">
      <c r="A211" s="34"/>
      <c r="B211" s="144"/>
      <c r="C211" s="145" t="s">
        <v>319</v>
      </c>
      <c r="D211" s="145" t="s">
        <v>161</v>
      </c>
      <c r="E211" s="146" t="s">
        <v>320</v>
      </c>
      <c r="F211" s="147" t="s">
        <v>321</v>
      </c>
      <c r="G211" s="148" t="s">
        <v>198</v>
      </c>
      <c r="H211" s="149">
        <v>110</v>
      </c>
      <c r="I211" s="150"/>
      <c r="J211" s="151">
        <f>ROUND(I211*H211,2)</f>
        <v>0</v>
      </c>
      <c r="K211" s="147" t="s">
        <v>173</v>
      </c>
      <c r="L211" s="35"/>
      <c r="M211" s="152" t="s">
        <v>3</v>
      </c>
      <c r="N211" s="153" t="s">
        <v>47</v>
      </c>
      <c r="O211" s="55"/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6" t="s">
        <v>285</v>
      </c>
      <c r="AT211" s="156" t="s">
        <v>161</v>
      </c>
      <c r="AU211" s="156" t="s">
        <v>85</v>
      </c>
      <c r="AY211" s="19" t="s">
        <v>159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9" t="s">
        <v>83</v>
      </c>
      <c r="BK211" s="157">
        <f>ROUND(I211*H211,2)</f>
        <v>0</v>
      </c>
      <c r="BL211" s="19" t="s">
        <v>285</v>
      </c>
      <c r="BM211" s="156" t="s">
        <v>322</v>
      </c>
    </row>
    <row r="212" spans="1:65" s="2" customFormat="1">
      <c r="A212" s="34"/>
      <c r="B212" s="35"/>
      <c r="C212" s="34"/>
      <c r="D212" s="163" t="s">
        <v>176</v>
      </c>
      <c r="E212" s="34"/>
      <c r="F212" s="164" t="s">
        <v>323</v>
      </c>
      <c r="G212" s="34"/>
      <c r="H212" s="34"/>
      <c r="I212" s="160"/>
      <c r="J212" s="34"/>
      <c r="K212" s="34"/>
      <c r="L212" s="35"/>
      <c r="M212" s="161"/>
      <c r="N212" s="162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176</v>
      </c>
      <c r="AU212" s="19" t="s">
        <v>85</v>
      </c>
    </row>
    <row r="213" spans="1:65" s="13" customFormat="1">
      <c r="B213" s="165"/>
      <c r="D213" s="158" t="s">
        <v>178</v>
      </c>
      <c r="E213" s="166" t="s">
        <v>3</v>
      </c>
      <c r="F213" s="167" t="s">
        <v>324</v>
      </c>
      <c r="H213" s="166" t="s">
        <v>3</v>
      </c>
      <c r="I213" s="168"/>
      <c r="L213" s="165"/>
      <c r="M213" s="169"/>
      <c r="N213" s="170"/>
      <c r="O213" s="170"/>
      <c r="P213" s="170"/>
      <c r="Q213" s="170"/>
      <c r="R213" s="170"/>
      <c r="S213" s="170"/>
      <c r="T213" s="171"/>
      <c r="AT213" s="166" t="s">
        <v>178</v>
      </c>
      <c r="AU213" s="166" t="s">
        <v>85</v>
      </c>
      <c r="AV213" s="13" t="s">
        <v>83</v>
      </c>
      <c r="AW213" s="13" t="s">
        <v>37</v>
      </c>
      <c r="AX213" s="13" t="s">
        <v>76</v>
      </c>
      <c r="AY213" s="166" t="s">
        <v>159</v>
      </c>
    </row>
    <row r="214" spans="1:65" s="14" customFormat="1">
      <c r="B214" s="172"/>
      <c r="D214" s="158" t="s">
        <v>178</v>
      </c>
      <c r="E214" s="173" t="s">
        <v>3</v>
      </c>
      <c r="F214" s="174" t="s">
        <v>325</v>
      </c>
      <c r="H214" s="175">
        <v>110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178</v>
      </c>
      <c r="AU214" s="173" t="s">
        <v>85</v>
      </c>
      <c r="AV214" s="14" t="s">
        <v>85</v>
      </c>
      <c r="AW214" s="14" t="s">
        <v>37</v>
      </c>
      <c r="AX214" s="14" t="s">
        <v>76</v>
      </c>
      <c r="AY214" s="173" t="s">
        <v>159</v>
      </c>
    </row>
    <row r="215" spans="1:65" s="15" customFormat="1">
      <c r="B215" s="180"/>
      <c r="D215" s="158" t="s">
        <v>178</v>
      </c>
      <c r="E215" s="181" t="s">
        <v>3</v>
      </c>
      <c r="F215" s="182" t="s">
        <v>182</v>
      </c>
      <c r="H215" s="183">
        <v>110</v>
      </c>
      <c r="I215" s="184"/>
      <c r="L215" s="180"/>
      <c r="M215" s="185"/>
      <c r="N215" s="186"/>
      <c r="O215" s="186"/>
      <c r="P215" s="186"/>
      <c r="Q215" s="186"/>
      <c r="R215" s="186"/>
      <c r="S215" s="186"/>
      <c r="T215" s="187"/>
      <c r="AT215" s="181" t="s">
        <v>178</v>
      </c>
      <c r="AU215" s="181" t="s">
        <v>85</v>
      </c>
      <c r="AV215" s="15" t="s">
        <v>174</v>
      </c>
      <c r="AW215" s="15" t="s">
        <v>37</v>
      </c>
      <c r="AX215" s="15" t="s">
        <v>83</v>
      </c>
      <c r="AY215" s="181" t="s">
        <v>159</v>
      </c>
    </row>
    <row r="216" spans="1:65" s="2" customFormat="1" ht="21.75" customHeight="1">
      <c r="A216" s="34"/>
      <c r="B216" s="144"/>
      <c r="C216" s="145" t="s">
        <v>8</v>
      </c>
      <c r="D216" s="145" t="s">
        <v>161</v>
      </c>
      <c r="E216" s="146" t="s">
        <v>326</v>
      </c>
      <c r="F216" s="147" t="s">
        <v>327</v>
      </c>
      <c r="G216" s="148" t="s">
        <v>198</v>
      </c>
      <c r="H216" s="149">
        <v>45</v>
      </c>
      <c r="I216" s="150"/>
      <c r="J216" s="151">
        <f>ROUND(I216*H216,2)</f>
        <v>0</v>
      </c>
      <c r="K216" s="147" t="s">
        <v>173</v>
      </c>
      <c r="L216" s="35"/>
      <c r="M216" s="152" t="s">
        <v>3</v>
      </c>
      <c r="N216" s="153" t="s">
        <v>47</v>
      </c>
      <c r="O216" s="55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285</v>
      </c>
      <c r="AT216" s="156" t="s">
        <v>161</v>
      </c>
      <c r="AU216" s="156" t="s">
        <v>85</v>
      </c>
      <c r="AY216" s="19" t="s">
        <v>159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9" t="s">
        <v>83</v>
      </c>
      <c r="BK216" s="157">
        <f>ROUND(I216*H216,2)</f>
        <v>0</v>
      </c>
      <c r="BL216" s="19" t="s">
        <v>285</v>
      </c>
      <c r="BM216" s="156" t="s">
        <v>328</v>
      </c>
    </row>
    <row r="217" spans="1:65" s="2" customFormat="1">
      <c r="A217" s="34"/>
      <c r="B217" s="35"/>
      <c r="C217" s="34"/>
      <c r="D217" s="163" t="s">
        <v>176</v>
      </c>
      <c r="E217" s="34"/>
      <c r="F217" s="164" t="s">
        <v>329</v>
      </c>
      <c r="G217" s="34"/>
      <c r="H217" s="34"/>
      <c r="I217" s="160"/>
      <c r="J217" s="34"/>
      <c r="K217" s="34"/>
      <c r="L217" s="35"/>
      <c r="M217" s="161"/>
      <c r="N217" s="162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176</v>
      </c>
      <c r="AU217" s="19" t="s">
        <v>85</v>
      </c>
    </row>
    <row r="218" spans="1:65" s="13" customFormat="1">
      <c r="B218" s="165"/>
      <c r="D218" s="158" t="s">
        <v>178</v>
      </c>
      <c r="E218" s="166" t="s">
        <v>3</v>
      </c>
      <c r="F218" s="167" t="s">
        <v>330</v>
      </c>
      <c r="H218" s="166" t="s">
        <v>3</v>
      </c>
      <c r="I218" s="168"/>
      <c r="L218" s="165"/>
      <c r="M218" s="169"/>
      <c r="N218" s="170"/>
      <c r="O218" s="170"/>
      <c r="P218" s="170"/>
      <c r="Q218" s="170"/>
      <c r="R218" s="170"/>
      <c r="S218" s="170"/>
      <c r="T218" s="171"/>
      <c r="AT218" s="166" t="s">
        <v>178</v>
      </c>
      <c r="AU218" s="166" t="s">
        <v>85</v>
      </c>
      <c r="AV218" s="13" t="s">
        <v>83</v>
      </c>
      <c r="AW218" s="13" t="s">
        <v>37</v>
      </c>
      <c r="AX218" s="13" t="s">
        <v>76</v>
      </c>
      <c r="AY218" s="166" t="s">
        <v>159</v>
      </c>
    </row>
    <row r="219" spans="1:65" s="14" customFormat="1">
      <c r="B219" s="172"/>
      <c r="D219" s="158" t="s">
        <v>178</v>
      </c>
      <c r="E219" s="173" t="s">
        <v>3</v>
      </c>
      <c r="F219" s="174" t="s">
        <v>289</v>
      </c>
      <c r="H219" s="175">
        <v>22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178</v>
      </c>
      <c r="AU219" s="173" t="s">
        <v>85</v>
      </c>
      <c r="AV219" s="14" t="s">
        <v>85</v>
      </c>
      <c r="AW219" s="14" t="s">
        <v>37</v>
      </c>
      <c r="AX219" s="14" t="s">
        <v>76</v>
      </c>
      <c r="AY219" s="173" t="s">
        <v>159</v>
      </c>
    </row>
    <row r="220" spans="1:65" s="13" customFormat="1">
      <c r="B220" s="165"/>
      <c r="D220" s="158" t="s">
        <v>178</v>
      </c>
      <c r="E220" s="166" t="s">
        <v>3</v>
      </c>
      <c r="F220" s="167" t="s">
        <v>290</v>
      </c>
      <c r="H220" s="166" t="s">
        <v>3</v>
      </c>
      <c r="I220" s="168"/>
      <c r="L220" s="165"/>
      <c r="M220" s="169"/>
      <c r="N220" s="170"/>
      <c r="O220" s="170"/>
      <c r="P220" s="170"/>
      <c r="Q220" s="170"/>
      <c r="R220" s="170"/>
      <c r="S220" s="170"/>
      <c r="T220" s="171"/>
      <c r="AT220" s="166" t="s">
        <v>178</v>
      </c>
      <c r="AU220" s="166" t="s">
        <v>85</v>
      </c>
      <c r="AV220" s="13" t="s">
        <v>83</v>
      </c>
      <c r="AW220" s="13" t="s">
        <v>37</v>
      </c>
      <c r="AX220" s="13" t="s">
        <v>76</v>
      </c>
      <c r="AY220" s="166" t="s">
        <v>159</v>
      </c>
    </row>
    <row r="221" spans="1:65" s="14" customFormat="1">
      <c r="B221" s="172"/>
      <c r="D221" s="158" t="s">
        <v>178</v>
      </c>
      <c r="E221" s="173" t="s">
        <v>3</v>
      </c>
      <c r="F221" s="174" t="s">
        <v>291</v>
      </c>
      <c r="H221" s="175">
        <v>23</v>
      </c>
      <c r="I221" s="176"/>
      <c r="L221" s="172"/>
      <c r="M221" s="177"/>
      <c r="N221" s="178"/>
      <c r="O221" s="178"/>
      <c r="P221" s="178"/>
      <c r="Q221" s="178"/>
      <c r="R221" s="178"/>
      <c r="S221" s="178"/>
      <c r="T221" s="179"/>
      <c r="AT221" s="173" t="s">
        <v>178</v>
      </c>
      <c r="AU221" s="173" t="s">
        <v>85</v>
      </c>
      <c r="AV221" s="14" t="s">
        <v>85</v>
      </c>
      <c r="AW221" s="14" t="s">
        <v>37</v>
      </c>
      <c r="AX221" s="14" t="s">
        <v>76</v>
      </c>
      <c r="AY221" s="173" t="s">
        <v>159</v>
      </c>
    </row>
    <row r="222" spans="1:65" s="15" customFormat="1">
      <c r="B222" s="180"/>
      <c r="D222" s="158" t="s">
        <v>178</v>
      </c>
      <c r="E222" s="181" t="s">
        <v>3</v>
      </c>
      <c r="F222" s="182" t="s">
        <v>182</v>
      </c>
      <c r="H222" s="183">
        <v>45</v>
      </c>
      <c r="I222" s="184"/>
      <c r="L222" s="180"/>
      <c r="M222" s="185"/>
      <c r="N222" s="186"/>
      <c r="O222" s="186"/>
      <c r="P222" s="186"/>
      <c r="Q222" s="186"/>
      <c r="R222" s="186"/>
      <c r="S222" s="186"/>
      <c r="T222" s="187"/>
      <c r="AT222" s="181" t="s">
        <v>178</v>
      </c>
      <c r="AU222" s="181" t="s">
        <v>85</v>
      </c>
      <c r="AV222" s="15" t="s">
        <v>174</v>
      </c>
      <c r="AW222" s="15" t="s">
        <v>37</v>
      </c>
      <c r="AX222" s="15" t="s">
        <v>83</v>
      </c>
      <c r="AY222" s="181" t="s">
        <v>159</v>
      </c>
    </row>
    <row r="223" spans="1:65" s="2" customFormat="1" ht="16.5" customHeight="1">
      <c r="A223" s="34"/>
      <c r="B223" s="144"/>
      <c r="C223" s="188" t="s">
        <v>331</v>
      </c>
      <c r="D223" s="188" t="s">
        <v>278</v>
      </c>
      <c r="E223" s="189" t="s">
        <v>332</v>
      </c>
      <c r="F223" s="190" t="s">
        <v>333</v>
      </c>
      <c r="G223" s="191" t="s">
        <v>198</v>
      </c>
      <c r="H223" s="192">
        <v>46.35</v>
      </c>
      <c r="I223" s="193"/>
      <c r="J223" s="194">
        <f>ROUND(I223*H223,2)</f>
        <v>0</v>
      </c>
      <c r="K223" s="190" t="s">
        <v>165</v>
      </c>
      <c r="L223" s="195"/>
      <c r="M223" s="196" t="s">
        <v>3</v>
      </c>
      <c r="N223" s="197" t="s">
        <v>47</v>
      </c>
      <c r="O223" s="55"/>
      <c r="P223" s="154">
        <f>O223*H223</f>
        <v>0</v>
      </c>
      <c r="Q223" s="154">
        <v>6.1999999999999998E-3</v>
      </c>
      <c r="R223" s="154">
        <f>Q223*H223</f>
        <v>0.28737000000000001</v>
      </c>
      <c r="S223" s="154">
        <v>0</v>
      </c>
      <c r="T223" s="15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334</v>
      </c>
      <c r="AT223" s="156" t="s">
        <v>278</v>
      </c>
      <c r="AU223" s="156" t="s">
        <v>85</v>
      </c>
      <c r="AY223" s="19" t="s">
        <v>159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9" t="s">
        <v>83</v>
      </c>
      <c r="BK223" s="157">
        <f>ROUND(I223*H223,2)</f>
        <v>0</v>
      </c>
      <c r="BL223" s="19" t="s">
        <v>285</v>
      </c>
      <c r="BM223" s="156" t="s">
        <v>335</v>
      </c>
    </row>
    <row r="224" spans="1:65" s="2" customFormat="1" ht="19.5">
      <c r="A224" s="34"/>
      <c r="B224" s="35"/>
      <c r="C224" s="34"/>
      <c r="D224" s="158" t="s">
        <v>168</v>
      </c>
      <c r="E224" s="34"/>
      <c r="F224" s="159" t="s">
        <v>336</v>
      </c>
      <c r="G224" s="34"/>
      <c r="H224" s="34"/>
      <c r="I224" s="160"/>
      <c r="J224" s="34"/>
      <c r="K224" s="34"/>
      <c r="L224" s="35"/>
      <c r="M224" s="161"/>
      <c r="N224" s="162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168</v>
      </c>
      <c r="AU224" s="19" t="s">
        <v>85</v>
      </c>
    </row>
    <row r="225" spans="1:65" s="13" customFormat="1">
      <c r="B225" s="165"/>
      <c r="D225" s="158" t="s">
        <v>178</v>
      </c>
      <c r="E225" s="166" t="s">
        <v>3</v>
      </c>
      <c r="F225" s="167" t="s">
        <v>337</v>
      </c>
      <c r="H225" s="166" t="s">
        <v>3</v>
      </c>
      <c r="I225" s="168"/>
      <c r="L225" s="165"/>
      <c r="M225" s="169"/>
      <c r="N225" s="170"/>
      <c r="O225" s="170"/>
      <c r="P225" s="170"/>
      <c r="Q225" s="170"/>
      <c r="R225" s="170"/>
      <c r="S225" s="170"/>
      <c r="T225" s="171"/>
      <c r="AT225" s="166" t="s">
        <v>178</v>
      </c>
      <c r="AU225" s="166" t="s">
        <v>85</v>
      </c>
      <c r="AV225" s="13" t="s">
        <v>83</v>
      </c>
      <c r="AW225" s="13" t="s">
        <v>37</v>
      </c>
      <c r="AX225" s="13" t="s">
        <v>76</v>
      </c>
      <c r="AY225" s="166" t="s">
        <v>159</v>
      </c>
    </row>
    <row r="226" spans="1:65" s="14" customFormat="1">
      <c r="B226" s="172"/>
      <c r="D226" s="158" t="s">
        <v>178</v>
      </c>
      <c r="E226" s="173" t="s">
        <v>3</v>
      </c>
      <c r="F226" s="174" t="s">
        <v>338</v>
      </c>
      <c r="H226" s="175">
        <v>46.35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178</v>
      </c>
      <c r="AU226" s="173" t="s">
        <v>85</v>
      </c>
      <c r="AV226" s="14" t="s">
        <v>85</v>
      </c>
      <c r="AW226" s="14" t="s">
        <v>37</v>
      </c>
      <c r="AX226" s="14" t="s">
        <v>76</v>
      </c>
      <c r="AY226" s="173" t="s">
        <v>159</v>
      </c>
    </row>
    <row r="227" spans="1:65" s="15" customFormat="1">
      <c r="B227" s="180"/>
      <c r="D227" s="158" t="s">
        <v>178</v>
      </c>
      <c r="E227" s="181" t="s">
        <v>3</v>
      </c>
      <c r="F227" s="182" t="s">
        <v>182</v>
      </c>
      <c r="H227" s="183">
        <v>46.35</v>
      </c>
      <c r="I227" s="184"/>
      <c r="L227" s="180"/>
      <c r="M227" s="185"/>
      <c r="N227" s="186"/>
      <c r="O227" s="186"/>
      <c r="P227" s="186"/>
      <c r="Q227" s="186"/>
      <c r="R227" s="186"/>
      <c r="S227" s="186"/>
      <c r="T227" s="187"/>
      <c r="AT227" s="181" t="s">
        <v>178</v>
      </c>
      <c r="AU227" s="181" t="s">
        <v>85</v>
      </c>
      <c r="AV227" s="15" t="s">
        <v>174</v>
      </c>
      <c r="AW227" s="15" t="s">
        <v>37</v>
      </c>
      <c r="AX227" s="15" t="s">
        <v>83</v>
      </c>
      <c r="AY227" s="181" t="s">
        <v>159</v>
      </c>
    </row>
    <row r="228" spans="1:65" s="2" customFormat="1" ht="21.75" customHeight="1">
      <c r="A228" s="34"/>
      <c r="B228" s="144"/>
      <c r="C228" s="145" t="s">
        <v>339</v>
      </c>
      <c r="D228" s="145" t="s">
        <v>161</v>
      </c>
      <c r="E228" s="146" t="s">
        <v>340</v>
      </c>
      <c r="F228" s="147" t="s">
        <v>341</v>
      </c>
      <c r="G228" s="148" t="s">
        <v>198</v>
      </c>
      <c r="H228" s="149">
        <v>22</v>
      </c>
      <c r="I228" s="150"/>
      <c r="J228" s="151">
        <f>ROUND(I228*H228,2)</f>
        <v>0</v>
      </c>
      <c r="K228" s="147" t="s">
        <v>173</v>
      </c>
      <c r="L228" s="35"/>
      <c r="M228" s="152" t="s">
        <v>3</v>
      </c>
      <c r="N228" s="153" t="s">
        <v>47</v>
      </c>
      <c r="O228" s="55"/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285</v>
      </c>
      <c r="AT228" s="156" t="s">
        <v>161</v>
      </c>
      <c r="AU228" s="156" t="s">
        <v>85</v>
      </c>
      <c r="AY228" s="19" t="s">
        <v>159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9" t="s">
        <v>83</v>
      </c>
      <c r="BK228" s="157">
        <f>ROUND(I228*H228,2)</f>
        <v>0</v>
      </c>
      <c r="BL228" s="19" t="s">
        <v>285</v>
      </c>
      <c r="BM228" s="156" t="s">
        <v>342</v>
      </c>
    </row>
    <row r="229" spans="1:65" s="2" customFormat="1">
      <c r="A229" s="34"/>
      <c r="B229" s="35"/>
      <c r="C229" s="34"/>
      <c r="D229" s="163" t="s">
        <v>176</v>
      </c>
      <c r="E229" s="34"/>
      <c r="F229" s="164" t="s">
        <v>343</v>
      </c>
      <c r="G229" s="34"/>
      <c r="H229" s="34"/>
      <c r="I229" s="160"/>
      <c r="J229" s="34"/>
      <c r="K229" s="34"/>
      <c r="L229" s="35"/>
      <c r="M229" s="161"/>
      <c r="N229" s="162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176</v>
      </c>
      <c r="AU229" s="19" t="s">
        <v>85</v>
      </c>
    </row>
    <row r="230" spans="1:65" s="13" customFormat="1">
      <c r="B230" s="165"/>
      <c r="D230" s="158" t="s">
        <v>178</v>
      </c>
      <c r="E230" s="166" t="s">
        <v>3</v>
      </c>
      <c r="F230" s="167" t="s">
        <v>344</v>
      </c>
      <c r="H230" s="166" t="s">
        <v>3</v>
      </c>
      <c r="I230" s="168"/>
      <c r="L230" s="165"/>
      <c r="M230" s="169"/>
      <c r="N230" s="170"/>
      <c r="O230" s="170"/>
      <c r="P230" s="170"/>
      <c r="Q230" s="170"/>
      <c r="R230" s="170"/>
      <c r="S230" s="170"/>
      <c r="T230" s="171"/>
      <c r="AT230" s="166" t="s">
        <v>178</v>
      </c>
      <c r="AU230" s="166" t="s">
        <v>85</v>
      </c>
      <c r="AV230" s="13" t="s">
        <v>83</v>
      </c>
      <c r="AW230" s="13" t="s">
        <v>37</v>
      </c>
      <c r="AX230" s="13" t="s">
        <v>76</v>
      </c>
      <c r="AY230" s="166" t="s">
        <v>159</v>
      </c>
    </row>
    <row r="231" spans="1:65" s="14" customFormat="1">
      <c r="B231" s="172"/>
      <c r="D231" s="158" t="s">
        <v>178</v>
      </c>
      <c r="E231" s="173" t="s">
        <v>3</v>
      </c>
      <c r="F231" s="174" t="s">
        <v>289</v>
      </c>
      <c r="H231" s="175">
        <v>22</v>
      </c>
      <c r="I231" s="176"/>
      <c r="L231" s="172"/>
      <c r="M231" s="177"/>
      <c r="N231" s="178"/>
      <c r="O231" s="178"/>
      <c r="P231" s="178"/>
      <c r="Q231" s="178"/>
      <c r="R231" s="178"/>
      <c r="S231" s="178"/>
      <c r="T231" s="179"/>
      <c r="AT231" s="173" t="s">
        <v>178</v>
      </c>
      <c r="AU231" s="173" t="s">
        <v>85</v>
      </c>
      <c r="AV231" s="14" t="s">
        <v>85</v>
      </c>
      <c r="AW231" s="14" t="s">
        <v>37</v>
      </c>
      <c r="AX231" s="14" t="s">
        <v>76</v>
      </c>
      <c r="AY231" s="173" t="s">
        <v>159</v>
      </c>
    </row>
    <row r="232" spans="1:65" s="15" customFormat="1">
      <c r="B232" s="180"/>
      <c r="D232" s="158" t="s">
        <v>178</v>
      </c>
      <c r="E232" s="181" t="s">
        <v>3</v>
      </c>
      <c r="F232" s="182" t="s">
        <v>182</v>
      </c>
      <c r="H232" s="183">
        <v>22</v>
      </c>
      <c r="I232" s="184"/>
      <c r="L232" s="180"/>
      <c r="M232" s="185"/>
      <c r="N232" s="186"/>
      <c r="O232" s="186"/>
      <c r="P232" s="186"/>
      <c r="Q232" s="186"/>
      <c r="R232" s="186"/>
      <c r="S232" s="186"/>
      <c r="T232" s="187"/>
      <c r="AT232" s="181" t="s">
        <v>178</v>
      </c>
      <c r="AU232" s="181" t="s">
        <v>85</v>
      </c>
      <c r="AV232" s="15" t="s">
        <v>174</v>
      </c>
      <c r="AW232" s="15" t="s">
        <v>37</v>
      </c>
      <c r="AX232" s="15" t="s">
        <v>83</v>
      </c>
      <c r="AY232" s="181" t="s">
        <v>159</v>
      </c>
    </row>
    <row r="233" spans="1:65" s="2" customFormat="1" ht="16.5" customHeight="1">
      <c r="A233" s="34"/>
      <c r="B233" s="144"/>
      <c r="C233" s="188" t="s">
        <v>345</v>
      </c>
      <c r="D233" s="188" t="s">
        <v>278</v>
      </c>
      <c r="E233" s="189" t="s">
        <v>346</v>
      </c>
      <c r="F233" s="190" t="s">
        <v>347</v>
      </c>
      <c r="G233" s="191" t="s">
        <v>198</v>
      </c>
      <c r="H233" s="192">
        <v>22.66</v>
      </c>
      <c r="I233" s="193"/>
      <c r="J233" s="194">
        <f>ROUND(I233*H233,2)</f>
        <v>0</v>
      </c>
      <c r="K233" s="190" t="s">
        <v>165</v>
      </c>
      <c r="L233" s="195"/>
      <c r="M233" s="196" t="s">
        <v>3</v>
      </c>
      <c r="N233" s="197" t="s">
        <v>47</v>
      </c>
      <c r="O233" s="55"/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334</v>
      </c>
      <c r="AT233" s="156" t="s">
        <v>278</v>
      </c>
      <c r="AU233" s="156" t="s">
        <v>85</v>
      </c>
      <c r="AY233" s="19" t="s">
        <v>159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83</v>
      </c>
      <c r="BK233" s="157">
        <f>ROUND(I233*H233,2)</f>
        <v>0</v>
      </c>
      <c r="BL233" s="19" t="s">
        <v>285</v>
      </c>
      <c r="BM233" s="156" t="s">
        <v>348</v>
      </c>
    </row>
    <row r="234" spans="1:65" s="2" customFormat="1" ht="19.5">
      <c r="A234" s="34"/>
      <c r="B234" s="35"/>
      <c r="C234" s="34"/>
      <c r="D234" s="158" t="s">
        <v>168</v>
      </c>
      <c r="E234" s="34"/>
      <c r="F234" s="159" t="s">
        <v>349</v>
      </c>
      <c r="G234" s="34"/>
      <c r="H234" s="34"/>
      <c r="I234" s="160"/>
      <c r="J234" s="34"/>
      <c r="K234" s="34"/>
      <c r="L234" s="35"/>
      <c r="M234" s="161"/>
      <c r="N234" s="162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168</v>
      </c>
      <c r="AU234" s="19" t="s">
        <v>85</v>
      </c>
    </row>
    <row r="235" spans="1:65" s="13" customFormat="1">
      <c r="B235" s="165"/>
      <c r="D235" s="158" t="s">
        <v>178</v>
      </c>
      <c r="E235" s="166" t="s">
        <v>3</v>
      </c>
      <c r="F235" s="167" t="s">
        <v>350</v>
      </c>
      <c r="H235" s="166" t="s">
        <v>3</v>
      </c>
      <c r="I235" s="168"/>
      <c r="L235" s="165"/>
      <c r="M235" s="169"/>
      <c r="N235" s="170"/>
      <c r="O235" s="170"/>
      <c r="P235" s="170"/>
      <c r="Q235" s="170"/>
      <c r="R235" s="170"/>
      <c r="S235" s="170"/>
      <c r="T235" s="171"/>
      <c r="AT235" s="166" t="s">
        <v>178</v>
      </c>
      <c r="AU235" s="166" t="s">
        <v>85</v>
      </c>
      <c r="AV235" s="13" t="s">
        <v>83</v>
      </c>
      <c r="AW235" s="13" t="s">
        <v>37</v>
      </c>
      <c r="AX235" s="13" t="s">
        <v>76</v>
      </c>
      <c r="AY235" s="166" t="s">
        <v>159</v>
      </c>
    </row>
    <row r="236" spans="1:65" s="14" customFormat="1">
      <c r="B236" s="172"/>
      <c r="D236" s="158" t="s">
        <v>178</v>
      </c>
      <c r="E236" s="173" t="s">
        <v>3</v>
      </c>
      <c r="F236" s="174" t="s">
        <v>351</v>
      </c>
      <c r="H236" s="175">
        <v>22.66</v>
      </c>
      <c r="I236" s="176"/>
      <c r="L236" s="172"/>
      <c r="M236" s="177"/>
      <c r="N236" s="178"/>
      <c r="O236" s="178"/>
      <c r="P236" s="178"/>
      <c r="Q236" s="178"/>
      <c r="R236" s="178"/>
      <c r="S236" s="178"/>
      <c r="T236" s="179"/>
      <c r="AT236" s="173" t="s">
        <v>178</v>
      </c>
      <c r="AU236" s="173" t="s">
        <v>85</v>
      </c>
      <c r="AV236" s="14" t="s">
        <v>85</v>
      </c>
      <c r="AW236" s="14" t="s">
        <v>37</v>
      </c>
      <c r="AX236" s="14" t="s">
        <v>76</v>
      </c>
      <c r="AY236" s="173" t="s">
        <v>159</v>
      </c>
    </row>
    <row r="237" spans="1:65" s="15" customFormat="1">
      <c r="B237" s="180"/>
      <c r="D237" s="158" t="s">
        <v>178</v>
      </c>
      <c r="E237" s="181" t="s">
        <v>3</v>
      </c>
      <c r="F237" s="182" t="s">
        <v>182</v>
      </c>
      <c r="H237" s="183">
        <v>22.66</v>
      </c>
      <c r="I237" s="184"/>
      <c r="L237" s="180"/>
      <c r="M237" s="185"/>
      <c r="N237" s="186"/>
      <c r="O237" s="186"/>
      <c r="P237" s="186"/>
      <c r="Q237" s="186"/>
      <c r="R237" s="186"/>
      <c r="S237" s="186"/>
      <c r="T237" s="187"/>
      <c r="AT237" s="181" t="s">
        <v>178</v>
      </c>
      <c r="AU237" s="181" t="s">
        <v>85</v>
      </c>
      <c r="AV237" s="15" t="s">
        <v>174</v>
      </c>
      <c r="AW237" s="15" t="s">
        <v>37</v>
      </c>
      <c r="AX237" s="15" t="s">
        <v>83</v>
      </c>
      <c r="AY237" s="181" t="s">
        <v>159</v>
      </c>
    </row>
    <row r="238" spans="1:65" s="2" customFormat="1" ht="24.2" customHeight="1">
      <c r="A238" s="34"/>
      <c r="B238" s="144"/>
      <c r="C238" s="145" t="s">
        <v>352</v>
      </c>
      <c r="D238" s="145" t="s">
        <v>161</v>
      </c>
      <c r="E238" s="146" t="s">
        <v>353</v>
      </c>
      <c r="F238" s="147" t="s">
        <v>354</v>
      </c>
      <c r="G238" s="148" t="s">
        <v>198</v>
      </c>
      <c r="H238" s="149">
        <v>65</v>
      </c>
      <c r="I238" s="150"/>
      <c r="J238" s="151">
        <f>ROUND(I238*H238,2)</f>
        <v>0</v>
      </c>
      <c r="K238" s="147" t="s">
        <v>173</v>
      </c>
      <c r="L238" s="35"/>
      <c r="M238" s="152" t="s">
        <v>3</v>
      </c>
      <c r="N238" s="153" t="s">
        <v>47</v>
      </c>
      <c r="O238" s="55"/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285</v>
      </c>
      <c r="AT238" s="156" t="s">
        <v>161</v>
      </c>
      <c r="AU238" s="156" t="s">
        <v>85</v>
      </c>
      <c r="AY238" s="19" t="s">
        <v>159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9" t="s">
        <v>83</v>
      </c>
      <c r="BK238" s="157">
        <f>ROUND(I238*H238,2)</f>
        <v>0</v>
      </c>
      <c r="BL238" s="19" t="s">
        <v>285</v>
      </c>
      <c r="BM238" s="156" t="s">
        <v>355</v>
      </c>
    </row>
    <row r="239" spans="1:65" s="2" customFormat="1">
      <c r="A239" s="34"/>
      <c r="B239" s="35"/>
      <c r="C239" s="34"/>
      <c r="D239" s="163" t="s">
        <v>176</v>
      </c>
      <c r="E239" s="34"/>
      <c r="F239" s="164" t="s">
        <v>356</v>
      </c>
      <c r="G239" s="34"/>
      <c r="H239" s="34"/>
      <c r="I239" s="160"/>
      <c r="J239" s="34"/>
      <c r="K239" s="34"/>
      <c r="L239" s="35"/>
      <c r="M239" s="161"/>
      <c r="N239" s="162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176</v>
      </c>
      <c r="AU239" s="19" t="s">
        <v>85</v>
      </c>
    </row>
    <row r="240" spans="1:65" s="13" customFormat="1">
      <c r="B240" s="165"/>
      <c r="D240" s="158" t="s">
        <v>178</v>
      </c>
      <c r="E240" s="166" t="s">
        <v>3</v>
      </c>
      <c r="F240" s="167" t="s">
        <v>357</v>
      </c>
      <c r="H240" s="166" t="s">
        <v>3</v>
      </c>
      <c r="I240" s="168"/>
      <c r="L240" s="165"/>
      <c r="M240" s="169"/>
      <c r="N240" s="170"/>
      <c r="O240" s="170"/>
      <c r="P240" s="170"/>
      <c r="Q240" s="170"/>
      <c r="R240" s="170"/>
      <c r="S240" s="170"/>
      <c r="T240" s="171"/>
      <c r="AT240" s="166" t="s">
        <v>178</v>
      </c>
      <c r="AU240" s="166" t="s">
        <v>85</v>
      </c>
      <c r="AV240" s="13" t="s">
        <v>83</v>
      </c>
      <c r="AW240" s="13" t="s">
        <v>37</v>
      </c>
      <c r="AX240" s="13" t="s">
        <v>76</v>
      </c>
      <c r="AY240" s="166" t="s">
        <v>159</v>
      </c>
    </row>
    <row r="241" spans="1:65" s="14" customFormat="1">
      <c r="B241" s="172"/>
      <c r="D241" s="158" t="s">
        <v>178</v>
      </c>
      <c r="E241" s="173" t="s">
        <v>3</v>
      </c>
      <c r="F241" s="174" t="s">
        <v>298</v>
      </c>
      <c r="H241" s="175">
        <v>65</v>
      </c>
      <c r="I241" s="176"/>
      <c r="L241" s="172"/>
      <c r="M241" s="177"/>
      <c r="N241" s="178"/>
      <c r="O241" s="178"/>
      <c r="P241" s="178"/>
      <c r="Q241" s="178"/>
      <c r="R241" s="178"/>
      <c r="S241" s="178"/>
      <c r="T241" s="179"/>
      <c r="AT241" s="173" t="s">
        <v>178</v>
      </c>
      <c r="AU241" s="173" t="s">
        <v>85</v>
      </c>
      <c r="AV241" s="14" t="s">
        <v>85</v>
      </c>
      <c r="AW241" s="14" t="s">
        <v>37</v>
      </c>
      <c r="AX241" s="14" t="s">
        <v>76</v>
      </c>
      <c r="AY241" s="173" t="s">
        <v>159</v>
      </c>
    </row>
    <row r="242" spans="1:65" s="15" customFormat="1">
      <c r="B242" s="180"/>
      <c r="D242" s="158" t="s">
        <v>178</v>
      </c>
      <c r="E242" s="181" t="s">
        <v>3</v>
      </c>
      <c r="F242" s="182" t="s">
        <v>182</v>
      </c>
      <c r="H242" s="183">
        <v>65</v>
      </c>
      <c r="I242" s="184"/>
      <c r="L242" s="180"/>
      <c r="M242" s="185"/>
      <c r="N242" s="186"/>
      <c r="O242" s="186"/>
      <c r="P242" s="186"/>
      <c r="Q242" s="186"/>
      <c r="R242" s="186"/>
      <c r="S242" s="186"/>
      <c r="T242" s="187"/>
      <c r="AT242" s="181" t="s">
        <v>178</v>
      </c>
      <c r="AU242" s="181" t="s">
        <v>85</v>
      </c>
      <c r="AV242" s="15" t="s">
        <v>174</v>
      </c>
      <c r="AW242" s="15" t="s">
        <v>37</v>
      </c>
      <c r="AX242" s="15" t="s">
        <v>83</v>
      </c>
      <c r="AY242" s="181" t="s">
        <v>159</v>
      </c>
    </row>
    <row r="243" spans="1:65" s="2" customFormat="1" ht="16.5" customHeight="1">
      <c r="A243" s="34"/>
      <c r="B243" s="144"/>
      <c r="C243" s="188" t="s">
        <v>358</v>
      </c>
      <c r="D243" s="188" t="s">
        <v>278</v>
      </c>
      <c r="E243" s="189" t="s">
        <v>359</v>
      </c>
      <c r="F243" s="190" t="s">
        <v>360</v>
      </c>
      <c r="G243" s="191" t="s">
        <v>198</v>
      </c>
      <c r="H243" s="192">
        <v>66.95</v>
      </c>
      <c r="I243" s="193"/>
      <c r="J243" s="194">
        <f>ROUND(I243*H243,2)</f>
        <v>0</v>
      </c>
      <c r="K243" s="190" t="s">
        <v>165</v>
      </c>
      <c r="L243" s="195"/>
      <c r="M243" s="196" t="s">
        <v>3</v>
      </c>
      <c r="N243" s="197" t="s">
        <v>47</v>
      </c>
      <c r="O243" s="55"/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6" t="s">
        <v>334</v>
      </c>
      <c r="AT243" s="156" t="s">
        <v>278</v>
      </c>
      <c r="AU243" s="156" t="s">
        <v>85</v>
      </c>
      <c r="AY243" s="19" t="s">
        <v>159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9" t="s">
        <v>83</v>
      </c>
      <c r="BK243" s="157">
        <f>ROUND(I243*H243,2)</f>
        <v>0</v>
      </c>
      <c r="BL243" s="19" t="s">
        <v>285</v>
      </c>
      <c r="BM243" s="156" t="s">
        <v>361</v>
      </c>
    </row>
    <row r="244" spans="1:65" s="2" customFormat="1" ht="19.5">
      <c r="A244" s="34"/>
      <c r="B244" s="35"/>
      <c r="C244" s="34"/>
      <c r="D244" s="158" t="s">
        <v>168</v>
      </c>
      <c r="E244" s="34"/>
      <c r="F244" s="159" t="s">
        <v>349</v>
      </c>
      <c r="G244" s="34"/>
      <c r="H244" s="34"/>
      <c r="I244" s="160"/>
      <c r="J244" s="34"/>
      <c r="K244" s="34"/>
      <c r="L244" s="35"/>
      <c r="M244" s="161"/>
      <c r="N244" s="162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168</v>
      </c>
      <c r="AU244" s="19" t="s">
        <v>85</v>
      </c>
    </row>
    <row r="245" spans="1:65" s="13" customFormat="1">
      <c r="B245" s="165"/>
      <c r="D245" s="158" t="s">
        <v>178</v>
      </c>
      <c r="E245" s="166" t="s">
        <v>3</v>
      </c>
      <c r="F245" s="167" t="s">
        <v>350</v>
      </c>
      <c r="H245" s="166" t="s">
        <v>3</v>
      </c>
      <c r="I245" s="168"/>
      <c r="L245" s="165"/>
      <c r="M245" s="169"/>
      <c r="N245" s="170"/>
      <c r="O245" s="170"/>
      <c r="P245" s="170"/>
      <c r="Q245" s="170"/>
      <c r="R245" s="170"/>
      <c r="S245" s="170"/>
      <c r="T245" s="171"/>
      <c r="AT245" s="166" t="s">
        <v>178</v>
      </c>
      <c r="AU245" s="166" t="s">
        <v>85</v>
      </c>
      <c r="AV245" s="13" t="s">
        <v>83</v>
      </c>
      <c r="AW245" s="13" t="s">
        <v>37</v>
      </c>
      <c r="AX245" s="13" t="s">
        <v>76</v>
      </c>
      <c r="AY245" s="166" t="s">
        <v>159</v>
      </c>
    </row>
    <row r="246" spans="1:65" s="14" customFormat="1">
      <c r="B246" s="172"/>
      <c r="D246" s="158" t="s">
        <v>178</v>
      </c>
      <c r="E246" s="173" t="s">
        <v>3</v>
      </c>
      <c r="F246" s="174" t="s">
        <v>362</v>
      </c>
      <c r="H246" s="175">
        <v>66.95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178</v>
      </c>
      <c r="AU246" s="173" t="s">
        <v>85</v>
      </c>
      <c r="AV246" s="14" t="s">
        <v>85</v>
      </c>
      <c r="AW246" s="14" t="s">
        <v>37</v>
      </c>
      <c r="AX246" s="14" t="s">
        <v>76</v>
      </c>
      <c r="AY246" s="173" t="s">
        <v>159</v>
      </c>
    </row>
    <row r="247" spans="1:65" s="15" customFormat="1">
      <c r="B247" s="180"/>
      <c r="D247" s="158" t="s">
        <v>178</v>
      </c>
      <c r="E247" s="181" t="s">
        <v>3</v>
      </c>
      <c r="F247" s="182" t="s">
        <v>182</v>
      </c>
      <c r="H247" s="183">
        <v>66.95</v>
      </c>
      <c r="I247" s="184"/>
      <c r="L247" s="180"/>
      <c r="M247" s="198"/>
      <c r="N247" s="199"/>
      <c r="O247" s="199"/>
      <c r="P247" s="199"/>
      <c r="Q247" s="199"/>
      <c r="R247" s="199"/>
      <c r="S247" s="199"/>
      <c r="T247" s="200"/>
      <c r="AT247" s="181" t="s">
        <v>178</v>
      </c>
      <c r="AU247" s="181" t="s">
        <v>85</v>
      </c>
      <c r="AV247" s="15" t="s">
        <v>174</v>
      </c>
      <c r="AW247" s="15" t="s">
        <v>37</v>
      </c>
      <c r="AX247" s="15" t="s">
        <v>83</v>
      </c>
      <c r="AY247" s="181" t="s">
        <v>159</v>
      </c>
    </row>
    <row r="248" spans="1:65" s="2" customFormat="1" ht="6.95" customHeight="1">
      <c r="A248" s="34"/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5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autoFilter ref="C89:K24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6" r:id="rId1"/>
    <hyperlink ref="F102" r:id="rId2"/>
    <hyperlink ref="F108" r:id="rId3"/>
    <hyperlink ref="F114" r:id="rId4"/>
    <hyperlink ref="F121" r:id="rId5"/>
    <hyperlink ref="F127" r:id="rId6"/>
    <hyperlink ref="F134" r:id="rId7"/>
    <hyperlink ref="F141" r:id="rId8"/>
    <hyperlink ref="F147" r:id="rId9"/>
    <hyperlink ref="F152" r:id="rId10"/>
    <hyperlink ref="F157" r:id="rId11"/>
    <hyperlink ref="F163" r:id="rId12"/>
    <hyperlink ref="F169" r:id="rId13"/>
    <hyperlink ref="F175" r:id="rId14"/>
    <hyperlink ref="F182" r:id="rId15"/>
    <hyperlink ref="F189" r:id="rId16"/>
    <hyperlink ref="F194" r:id="rId17"/>
    <hyperlink ref="F202" r:id="rId18"/>
    <hyperlink ref="F212" r:id="rId19"/>
    <hyperlink ref="F217" r:id="rId20"/>
    <hyperlink ref="F229" r:id="rId21"/>
    <hyperlink ref="F239" r:id="rId22"/>
  </hyperlinks>
  <pageMargins left="0.39374999999999999" right="0.39374999999999999" top="0.39374999999999999" bottom="0.39374999999999999" header="0" footer="0"/>
  <pageSetup paperSize="9" scale="84" fitToHeight="100" orientation="landscape" blackAndWhite="1" r:id="rId23"/>
  <headerFooter>
    <oddFooter>&amp;CStrana &amp;P z &amp;N</oddFooter>
  </headerFooter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363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364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ROUND(J95,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ROUND((SUM(BE95:BE425)),  2)</f>
        <v>0</v>
      </c>
      <c r="G35" s="34"/>
      <c r="H35" s="34"/>
      <c r="I35" s="103">
        <v>0.21</v>
      </c>
      <c r="J35" s="102">
        <f>ROUND(((SUM(BE95:BE425))*I35),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ROUND((SUM(BF95:BF425)),  2)</f>
        <v>0</v>
      </c>
      <c r="G36" s="34"/>
      <c r="H36" s="34"/>
      <c r="I36" s="103">
        <v>0.15</v>
      </c>
      <c r="J36" s="102">
        <f>ROUND(((SUM(BF95:BF425))*I36),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ROUND((SUM(BG95:BG425)),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ROUND((SUM(BH95:BH425)),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ROUND((SUM(BI95:BI425)),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363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101 - Komunikace vozidlové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J95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139</v>
      </c>
      <c r="E64" s="115"/>
      <c r="F64" s="115"/>
      <c r="G64" s="115"/>
      <c r="H64" s="115"/>
      <c r="I64" s="115"/>
      <c r="J64" s="116">
        <f>J96</f>
        <v>0</v>
      </c>
      <c r="L64" s="113"/>
    </row>
    <row r="65" spans="1:31" s="10" customFormat="1" ht="19.899999999999999" customHeight="1">
      <c r="B65" s="117"/>
      <c r="D65" s="118" t="s">
        <v>140</v>
      </c>
      <c r="E65" s="119"/>
      <c r="F65" s="119"/>
      <c r="G65" s="119"/>
      <c r="H65" s="119"/>
      <c r="I65" s="119"/>
      <c r="J65" s="120">
        <f>J97</f>
        <v>0</v>
      </c>
      <c r="L65" s="117"/>
    </row>
    <row r="66" spans="1:31" s="10" customFormat="1" ht="19.899999999999999" customHeight="1">
      <c r="B66" s="117"/>
      <c r="D66" s="118" t="s">
        <v>365</v>
      </c>
      <c r="E66" s="119"/>
      <c r="F66" s="119"/>
      <c r="G66" s="119"/>
      <c r="H66" s="119"/>
      <c r="I66" s="119"/>
      <c r="J66" s="120">
        <f>J132</f>
        <v>0</v>
      </c>
      <c r="L66" s="117"/>
    </row>
    <row r="67" spans="1:31" s="10" customFormat="1" ht="19.899999999999999" customHeight="1">
      <c r="B67" s="117"/>
      <c r="D67" s="118" t="s">
        <v>366</v>
      </c>
      <c r="E67" s="119"/>
      <c r="F67" s="119"/>
      <c r="G67" s="119"/>
      <c r="H67" s="119"/>
      <c r="I67" s="119"/>
      <c r="J67" s="120">
        <f>J165</f>
        <v>0</v>
      </c>
      <c r="L67" s="117"/>
    </row>
    <row r="68" spans="1:31" s="10" customFormat="1" ht="19.899999999999999" customHeight="1">
      <c r="B68" s="117"/>
      <c r="D68" s="118" t="s">
        <v>367</v>
      </c>
      <c r="E68" s="119"/>
      <c r="F68" s="119"/>
      <c r="G68" s="119"/>
      <c r="H68" s="119"/>
      <c r="I68" s="119"/>
      <c r="J68" s="120">
        <f>J172</f>
        <v>0</v>
      </c>
      <c r="L68" s="117"/>
    </row>
    <row r="69" spans="1:31" s="10" customFormat="1" ht="19.899999999999999" customHeight="1">
      <c r="B69" s="117"/>
      <c r="D69" s="118" t="s">
        <v>368</v>
      </c>
      <c r="E69" s="119"/>
      <c r="F69" s="119"/>
      <c r="G69" s="119"/>
      <c r="H69" s="119"/>
      <c r="I69" s="119"/>
      <c r="J69" s="120">
        <f>J198</f>
        <v>0</v>
      </c>
      <c r="L69" s="117"/>
    </row>
    <row r="70" spans="1:31" s="10" customFormat="1" ht="19.899999999999999" customHeight="1">
      <c r="B70" s="117"/>
      <c r="D70" s="118" t="s">
        <v>369</v>
      </c>
      <c r="E70" s="119"/>
      <c r="F70" s="119"/>
      <c r="G70" s="119"/>
      <c r="H70" s="119"/>
      <c r="I70" s="119"/>
      <c r="J70" s="120">
        <f>J275</f>
        <v>0</v>
      </c>
      <c r="L70" s="117"/>
    </row>
    <row r="71" spans="1:31" s="10" customFormat="1" ht="19.899999999999999" customHeight="1">
      <c r="B71" s="117"/>
      <c r="D71" s="118" t="s">
        <v>370</v>
      </c>
      <c r="E71" s="119"/>
      <c r="F71" s="119"/>
      <c r="G71" s="119"/>
      <c r="H71" s="119"/>
      <c r="I71" s="119"/>
      <c r="J71" s="120">
        <f>J340</f>
        <v>0</v>
      </c>
      <c r="L71" s="117"/>
    </row>
    <row r="72" spans="1:31" s="10" customFormat="1" ht="19.899999999999999" customHeight="1">
      <c r="B72" s="117"/>
      <c r="D72" s="118" t="s">
        <v>371</v>
      </c>
      <c r="E72" s="119"/>
      <c r="F72" s="119"/>
      <c r="G72" s="119"/>
      <c r="H72" s="119"/>
      <c r="I72" s="119"/>
      <c r="J72" s="120">
        <f>J402</f>
        <v>0</v>
      </c>
      <c r="L72" s="117"/>
    </row>
    <row r="73" spans="1:31" s="10" customFormat="1" ht="19.899999999999999" customHeight="1">
      <c r="B73" s="117"/>
      <c r="D73" s="118" t="s">
        <v>372</v>
      </c>
      <c r="E73" s="119"/>
      <c r="F73" s="119"/>
      <c r="G73" s="119"/>
      <c r="H73" s="119"/>
      <c r="I73" s="119"/>
      <c r="J73" s="120">
        <f>J423</f>
        <v>0</v>
      </c>
      <c r="L73" s="117"/>
    </row>
    <row r="74" spans="1:31" s="2" customFormat="1" ht="21.7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5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5" customHeight="1">
      <c r="A80" s="34"/>
      <c r="B80" s="35"/>
      <c r="C80" s="23" t="s">
        <v>144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12" customHeight="1">
      <c r="A82" s="34"/>
      <c r="B82" s="35"/>
      <c r="C82" s="29" t="s">
        <v>17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6.5" customHeight="1">
      <c r="A83" s="34"/>
      <c r="B83" s="35"/>
      <c r="C83" s="34"/>
      <c r="D83" s="34"/>
      <c r="E83" s="342" t="str">
        <f>E7</f>
        <v>Hanušovice - parkoviště u ZŠ - aktualizace 2023</v>
      </c>
      <c r="F83" s="343"/>
      <c r="G83" s="343"/>
      <c r="H83" s="343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1" customFormat="1" ht="12" customHeight="1">
      <c r="B84" s="22"/>
      <c r="C84" s="29" t="s">
        <v>131</v>
      </c>
      <c r="L84" s="22"/>
    </row>
    <row r="85" spans="1:63" s="2" customFormat="1" ht="16.5" customHeight="1">
      <c r="A85" s="34"/>
      <c r="B85" s="35"/>
      <c r="C85" s="34"/>
      <c r="D85" s="34"/>
      <c r="E85" s="342" t="s">
        <v>363</v>
      </c>
      <c r="F85" s="341"/>
      <c r="G85" s="341"/>
      <c r="H85" s="341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133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36" t="str">
        <f>E11</f>
        <v>SO 101 - Komunikace vozidlové</v>
      </c>
      <c r="F87" s="341"/>
      <c r="G87" s="341"/>
      <c r="H87" s="341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F14</f>
        <v>Hanušovice</v>
      </c>
      <c r="G89" s="34"/>
      <c r="H89" s="34"/>
      <c r="I89" s="29" t="s">
        <v>23</v>
      </c>
      <c r="J89" s="52" t="str">
        <f>IF(J14="","",J14)</f>
        <v>31. 1. 2023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25</v>
      </c>
      <c r="D91" s="34"/>
      <c r="E91" s="34"/>
      <c r="F91" s="27" t="str">
        <f>E17</f>
        <v>Město Hanušovice</v>
      </c>
      <c r="G91" s="34"/>
      <c r="H91" s="34"/>
      <c r="I91" s="29" t="s">
        <v>33</v>
      </c>
      <c r="J91" s="32" t="str">
        <f>E23</f>
        <v>Cekr CZ s.r.o.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31</v>
      </c>
      <c r="D92" s="34"/>
      <c r="E92" s="34"/>
      <c r="F92" s="27" t="str">
        <f>IF(E20="","",E20)</f>
        <v>Vyplň údaj</v>
      </c>
      <c r="G92" s="34"/>
      <c r="H92" s="34"/>
      <c r="I92" s="29" t="s">
        <v>38</v>
      </c>
      <c r="J92" s="32" t="str">
        <f>E26</f>
        <v>Jan Zamykal, CS ÚRS 2023 01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145</v>
      </c>
      <c r="D94" s="124" t="s">
        <v>61</v>
      </c>
      <c r="E94" s="124" t="s">
        <v>57</v>
      </c>
      <c r="F94" s="124" t="s">
        <v>58</v>
      </c>
      <c r="G94" s="124" t="s">
        <v>146</v>
      </c>
      <c r="H94" s="124" t="s">
        <v>147</v>
      </c>
      <c r="I94" s="124" t="s">
        <v>148</v>
      </c>
      <c r="J94" s="124" t="s">
        <v>137</v>
      </c>
      <c r="K94" s="125" t="s">
        <v>149</v>
      </c>
      <c r="L94" s="126"/>
      <c r="M94" s="59" t="s">
        <v>3</v>
      </c>
      <c r="N94" s="60" t="s">
        <v>46</v>
      </c>
      <c r="O94" s="60" t="s">
        <v>150</v>
      </c>
      <c r="P94" s="60" t="s">
        <v>151</v>
      </c>
      <c r="Q94" s="60" t="s">
        <v>152</v>
      </c>
      <c r="R94" s="60" t="s">
        <v>153</v>
      </c>
      <c r="S94" s="60" t="s">
        <v>154</v>
      </c>
      <c r="T94" s="61" t="s">
        <v>155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156</v>
      </c>
      <c r="D95" s="34"/>
      <c r="E95" s="34"/>
      <c r="F95" s="34"/>
      <c r="G95" s="34"/>
      <c r="H95" s="34"/>
      <c r="I95" s="34"/>
      <c r="J95" s="127">
        <f>BK95</f>
        <v>0</v>
      </c>
      <c r="K95" s="34"/>
      <c r="L95" s="35"/>
      <c r="M95" s="62"/>
      <c r="N95" s="53"/>
      <c r="O95" s="63"/>
      <c r="P95" s="128">
        <f>P96</f>
        <v>0</v>
      </c>
      <c r="Q95" s="63"/>
      <c r="R95" s="128">
        <f>R96</f>
        <v>766.11792593999996</v>
      </c>
      <c r="S95" s="63"/>
      <c r="T95" s="129">
        <f>T96</f>
        <v>0.3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75</v>
      </c>
      <c r="AU95" s="19" t="s">
        <v>138</v>
      </c>
      <c r="BK95" s="130">
        <f>BK96</f>
        <v>0</v>
      </c>
    </row>
    <row r="96" spans="1:63" s="12" customFormat="1" ht="25.9" customHeight="1">
      <c r="B96" s="131"/>
      <c r="D96" s="132" t="s">
        <v>75</v>
      </c>
      <c r="E96" s="133" t="s">
        <v>157</v>
      </c>
      <c r="F96" s="133" t="s">
        <v>158</v>
      </c>
      <c r="I96" s="134"/>
      <c r="J96" s="135">
        <f>BK96</f>
        <v>0</v>
      </c>
      <c r="L96" s="131"/>
      <c r="M96" s="136"/>
      <c r="N96" s="137"/>
      <c r="O96" s="137"/>
      <c r="P96" s="138">
        <f>P97+P132+P165+P172+P198+P275+P340+P402+P423</f>
        <v>0</v>
      </c>
      <c r="Q96" s="137"/>
      <c r="R96" s="138">
        <f>R97+R132+R165+R172+R198+R275+R340+R402+R423</f>
        <v>766.11792593999996</v>
      </c>
      <c r="S96" s="137"/>
      <c r="T96" s="139">
        <f>T97+T132+T165+T172+T198+T275+T340+T402+T423</f>
        <v>0.3</v>
      </c>
      <c r="AR96" s="132" t="s">
        <v>83</v>
      </c>
      <c r="AT96" s="140" t="s">
        <v>75</v>
      </c>
      <c r="AU96" s="140" t="s">
        <v>76</v>
      </c>
      <c r="AY96" s="132" t="s">
        <v>159</v>
      </c>
      <c r="BK96" s="141">
        <f>BK97+BK132+BK165+BK172+BK198+BK275+BK340+BK402+BK423</f>
        <v>0</v>
      </c>
    </row>
    <row r="97" spans="1:65" s="12" customFormat="1" ht="22.9" customHeight="1">
      <c r="B97" s="131"/>
      <c r="D97" s="132" t="s">
        <v>75</v>
      </c>
      <c r="E97" s="142" t="s">
        <v>83</v>
      </c>
      <c r="F97" s="142" t="s">
        <v>160</v>
      </c>
      <c r="I97" s="134"/>
      <c r="J97" s="143">
        <f>BK97</f>
        <v>0</v>
      </c>
      <c r="L97" s="131"/>
      <c r="M97" s="136"/>
      <c r="N97" s="137"/>
      <c r="O97" s="137"/>
      <c r="P97" s="138">
        <f>SUM(P98:P131)</f>
        <v>0</v>
      </c>
      <c r="Q97" s="137"/>
      <c r="R97" s="138">
        <f>SUM(R98:R131)</f>
        <v>306.21199999999999</v>
      </c>
      <c r="S97" s="137"/>
      <c r="T97" s="139">
        <f>SUM(T98:T131)</f>
        <v>0</v>
      </c>
      <c r="AR97" s="132" t="s">
        <v>83</v>
      </c>
      <c r="AT97" s="140" t="s">
        <v>75</v>
      </c>
      <c r="AU97" s="140" t="s">
        <v>83</v>
      </c>
      <c r="AY97" s="132" t="s">
        <v>159</v>
      </c>
      <c r="BK97" s="141">
        <f>SUM(BK98:BK131)</f>
        <v>0</v>
      </c>
    </row>
    <row r="98" spans="1:65" s="2" customFormat="1" ht="24.2" customHeight="1">
      <c r="A98" s="34"/>
      <c r="B98" s="144"/>
      <c r="C98" s="145" t="s">
        <v>83</v>
      </c>
      <c r="D98" s="145" t="s">
        <v>161</v>
      </c>
      <c r="E98" s="146" t="s">
        <v>373</v>
      </c>
      <c r="F98" s="147" t="s">
        <v>374</v>
      </c>
      <c r="G98" s="148" t="s">
        <v>207</v>
      </c>
      <c r="H98" s="149">
        <v>350.23399999999998</v>
      </c>
      <c r="I98" s="150"/>
      <c r="J98" s="151">
        <f>ROUND(I98*H98,2)</f>
        <v>0</v>
      </c>
      <c r="K98" s="147" t="s">
        <v>173</v>
      </c>
      <c r="L98" s="35"/>
      <c r="M98" s="152" t="s">
        <v>3</v>
      </c>
      <c r="N98" s="153" t="s">
        <v>47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174</v>
      </c>
      <c r="AT98" s="156" t="s">
        <v>161</v>
      </c>
      <c r="AU98" s="156" t="s">
        <v>85</v>
      </c>
      <c r="AY98" s="19" t="s">
        <v>159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83</v>
      </c>
      <c r="BK98" s="157">
        <f>ROUND(I98*H98,2)</f>
        <v>0</v>
      </c>
      <c r="BL98" s="19" t="s">
        <v>174</v>
      </c>
      <c r="BM98" s="156" t="s">
        <v>375</v>
      </c>
    </row>
    <row r="99" spans="1:65" s="2" customFormat="1">
      <c r="A99" s="34"/>
      <c r="B99" s="35"/>
      <c r="C99" s="34"/>
      <c r="D99" s="163" t="s">
        <v>176</v>
      </c>
      <c r="E99" s="34"/>
      <c r="F99" s="164" t="s">
        <v>376</v>
      </c>
      <c r="G99" s="34"/>
      <c r="H99" s="34"/>
      <c r="I99" s="160"/>
      <c r="J99" s="34"/>
      <c r="K99" s="34"/>
      <c r="L99" s="35"/>
      <c r="M99" s="161"/>
      <c r="N99" s="162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176</v>
      </c>
      <c r="AU99" s="19" t="s">
        <v>85</v>
      </c>
    </row>
    <row r="100" spans="1:65" s="13" customFormat="1">
      <c r="B100" s="165"/>
      <c r="D100" s="158" t="s">
        <v>178</v>
      </c>
      <c r="E100" s="166" t="s">
        <v>3</v>
      </c>
      <c r="F100" s="167" t="s">
        <v>377</v>
      </c>
      <c r="H100" s="166" t="s">
        <v>3</v>
      </c>
      <c r="I100" s="168"/>
      <c r="L100" s="165"/>
      <c r="M100" s="169"/>
      <c r="N100" s="170"/>
      <c r="O100" s="170"/>
      <c r="P100" s="170"/>
      <c r="Q100" s="170"/>
      <c r="R100" s="170"/>
      <c r="S100" s="170"/>
      <c r="T100" s="171"/>
      <c r="AT100" s="166" t="s">
        <v>178</v>
      </c>
      <c r="AU100" s="166" t="s">
        <v>85</v>
      </c>
      <c r="AV100" s="13" t="s">
        <v>83</v>
      </c>
      <c r="AW100" s="13" t="s">
        <v>37</v>
      </c>
      <c r="AX100" s="13" t="s">
        <v>76</v>
      </c>
      <c r="AY100" s="166" t="s">
        <v>159</v>
      </c>
    </row>
    <row r="101" spans="1:65" s="13" customFormat="1">
      <c r="B101" s="165"/>
      <c r="D101" s="158" t="s">
        <v>178</v>
      </c>
      <c r="E101" s="166" t="s">
        <v>3</v>
      </c>
      <c r="F101" s="167" t="s">
        <v>378</v>
      </c>
      <c r="H101" s="166" t="s">
        <v>3</v>
      </c>
      <c r="I101" s="168"/>
      <c r="L101" s="165"/>
      <c r="M101" s="169"/>
      <c r="N101" s="170"/>
      <c r="O101" s="170"/>
      <c r="P101" s="170"/>
      <c r="Q101" s="170"/>
      <c r="R101" s="170"/>
      <c r="S101" s="170"/>
      <c r="T101" s="171"/>
      <c r="AT101" s="166" t="s">
        <v>178</v>
      </c>
      <c r="AU101" s="166" t="s">
        <v>85</v>
      </c>
      <c r="AV101" s="13" t="s">
        <v>83</v>
      </c>
      <c r="AW101" s="13" t="s">
        <v>37</v>
      </c>
      <c r="AX101" s="13" t="s">
        <v>76</v>
      </c>
      <c r="AY101" s="166" t="s">
        <v>159</v>
      </c>
    </row>
    <row r="102" spans="1:65" s="14" customFormat="1">
      <c r="B102" s="172"/>
      <c r="D102" s="158" t="s">
        <v>178</v>
      </c>
      <c r="E102" s="173" t="s">
        <v>3</v>
      </c>
      <c r="F102" s="174" t="s">
        <v>379</v>
      </c>
      <c r="H102" s="175">
        <v>176.25</v>
      </c>
      <c r="I102" s="176"/>
      <c r="L102" s="172"/>
      <c r="M102" s="177"/>
      <c r="N102" s="178"/>
      <c r="O102" s="178"/>
      <c r="P102" s="178"/>
      <c r="Q102" s="178"/>
      <c r="R102" s="178"/>
      <c r="S102" s="178"/>
      <c r="T102" s="179"/>
      <c r="AT102" s="173" t="s">
        <v>178</v>
      </c>
      <c r="AU102" s="173" t="s">
        <v>85</v>
      </c>
      <c r="AV102" s="14" t="s">
        <v>85</v>
      </c>
      <c r="AW102" s="14" t="s">
        <v>37</v>
      </c>
      <c r="AX102" s="14" t="s">
        <v>76</v>
      </c>
      <c r="AY102" s="173" t="s">
        <v>159</v>
      </c>
    </row>
    <row r="103" spans="1:65" s="13" customFormat="1">
      <c r="B103" s="165"/>
      <c r="D103" s="158" t="s">
        <v>178</v>
      </c>
      <c r="E103" s="166" t="s">
        <v>3</v>
      </c>
      <c r="F103" s="167" t="s">
        <v>380</v>
      </c>
      <c r="H103" s="166" t="s">
        <v>3</v>
      </c>
      <c r="I103" s="168"/>
      <c r="L103" s="165"/>
      <c r="M103" s="169"/>
      <c r="N103" s="170"/>
      <c r="O103" s="170"/>
      <c r="P103" s="170"/>
      <c r="Q103" s="170"/>
      <c r="R103" s="170"/>
      <c r="S103" s="170"/>
      <c r="T103" s="171"/>
      <c r="AT103" s="166" t="s">
        <v>178</v>
      </c>
      <c r="AU103" s="166" t="s">
        <v>85</v>
      </c>
      <c r="AV103" s="13" t="s">
        <v>83</v>
      </c>
      <c r="AW103" s="13" t="s">
        <v>37</v>
      </c>
      <c r="AX103" s="13" t="s">
        <v>76</v>
      </c>
      <c r="AY103" s="166" t="s">
        <v>159</v>
      </c>
    </row>
    <row r="104" spans="1:65" s="13" customFormat="1">
      <c r="B104" s="165"/>
      <c r="D104" s="158" t="s">
        <v>178</v>
      </c>
      <c r="E104" s="166" t="s">
        <v>3</v>
      </c>
      <c r="F104" s="167" t="s">
        <v>378</v>
      </c>
      <c r="H104" s="166" t="s">
        <v>3</v>
      </c>
      <c r="I104" s="168"/>
      <c r="L104" s="165"/>
      <c r="M104" s="169"/>
      <c r="N104" s="170"/>
      <c r="O104" s="170"/>
      <c r="P104" s="170"/>
      <c r="Q104" s="170"/>
      <c r="R104" s="170"/>
      <c r="S104" s="170"/>
      <c r="T104" s="171"/>
      <c r="AT104" s="166" t="s">
        <v>178</v>
      </c>
      <c r="AU104" s="166" t="s">
        <v>85</v>
      </c>
      <c r="AV104" s="13" t="s">
        <v>83</v>
      </c>
      <c r="AW104" s="13" t="s">
        <v>37</v>
      </c>
      <c r="AX104" s="13" t="s">
        <v>76</v>
      </c>
      <c r="AY104" s="166" t="s">
        <v>159</v>
      </c>
    </row>
    <row r="105" spans="1:65" s="13" customFormat="1">
      <c r="B105" s="165"/>
      <c r="D105" s="158" t="s">
        <v>178</v>
      </c>
      <c r="E105" s="166" t="s">
        <v>3</v>
      </c>
      <c r="F105" s="167" t="s">
        <v>381</v>
      </c>
      <c r="H105" s="166" t="s">
        <v>3</v>
      </c>
      <c r="I105" s="168"/>
      <c r="L105" s="165"/>
      <c r="M105" s="169"/>
      <c r="N105" s="170"/>
      <c r="O105" s="170"/>
      <c r="P105" s="170"/>
      <c r="Q105" s="170"/>
      <c r="R105" s="170"/>
      <c r="S105" s="170"/>
      <c r="T105" s="171"/>
      <c r="AT105" s="166" t="s">
        <v>178</v>
      </c>
      <c r="AU105" s="166" t="s">
        <v>85</v>
      </c>
      <c r="AV105" s="13" t="s">
        <v>83</v>
      </c>
      <c r="AW105" s="13" t="s">
        <v>37</v>
      </c>
      <c r="AX105" s="13" t="s">
        <v>76</v>
      </c>
      <c r="AY105" s="166" t="s">
        <v>159</v>
      </c>
    </row>
    <row r="106" spans="1:65" s="14" customFormat="1">
      <c r="B106" s="172"/>
      <c r="D106" s="158" t="s">
        <v>178</v>
      </c>
      <c r="E106" s="173" t="s">
        <v>3</v>
      </c>
      <c r="F106" s="174" t="s">
        <v>382</v>
      </c>
      <c r="H106" s="175">
        <v>173.98400000000001</v>
      </c>
      <c r="I106" s="176"/>
      <c r="L106" s="172"/>
      <c r="M106" s="177"/>
      <c r="N106" s="178"/>
      <c r="O106" s="178"/>
      <c r="P106" s="178"/>
      <c r="Q106" s="178"/>
      <c r="R106" s="178"/>
      <c r="S106" s="178"/>
      <c r="T106" s="179"/>
      <c r="AT106" s="173" t="s">
        <v>178</v>
      </c>
      <c r="AU106" s="173" t="s">
        <v>85</v>
      </c>
      <c r="AV106" s="14" t="s">
        <v>85</v>
      </c>
      <c r="AW106" s="14" t="s">
        <v>37</v>
      </c>
      <c r="AX106" s="14" t="s">
        <v>76</v>
      </c>
      <c r="AY106" s="173" t="s">
        <v>159</v>
      </c>
    </row>
    <row r="107" spans="1:65" s="15" customFormat="1">
      <c r="B107" s="180"/>
      <c r="D107" s="158" t="s">
        <v>178</v>
      </c>
      <c r="E107" s="181" t="s">
        <v>3</v>
      </c>
      <c r="F107" s="182" t="s">
        <v>182</v>
      </c>
      <c r="H107" s="183">
        <v>350.23399999999998</v>
      </c>
      <c r="I107" s="184"/>
      <c r="L107" s="180"/>
      <c r="M107" s="185"/>
      <c r="N107" s="186"/>
      <c r="O107" s="186"/>
      <c r="P107" s="186"/>
      <c r="Q107" s="186"/>
      <c r="R107" s="186"/>
      <c r="S107" s="186"/>
      <c r="T107" s="187"/>
      <c r="AT107" s="181" t="s">
        <v>178</v>
      </c>
      <c r="AU107" s="181" t="s">
        <v>85</v>
      </c>
      <c r="AV107" s="15" t="s">
        <v>174</v>
      </c>
      <c r="AW107" s="15" t="s">
        <v>37</v>
      </c>
      <c r="AX107" s="15" t="s">
        <v>83</v>
      </c>
      <c r="AY107" s="181" t="s">
        <v>159</v>
      </c>
    </row>
    <row r="108" spans="1:65" s="2" customFormat="1" ht="37.9" customHeight="1">
      <c r="A108" s="34"/>
      <c r="B108" s="144"/>
      <c r="C108" s="145" t="s">
        <v>85</v>
      </c>
      <c r="D108" s="145" t="s">
        <v>161</v>
      </c>
      <c r="E108" s="146" t="s">
        <v>222</v>
      </c>
      <c r="F108" s="147" t="s">
        <v>223</v>
      </c>
      <c r="G108" s="148" t="s">
        <v>207</v>
      </c>
      <c r="H108" s="149">
        <v>350.23399999999998</v>
      </c>
      <c r="I108" s="150"/>
      <c r="J108" s="151">
        <f>ROUND(I108*H108,2)</f>
        <v>0</v>
      </c>
      <c r="K108" s="147" t="s">
        <v>173</v>
      </c>
      <c r="L108" s="35"/>
      <c r="M108" s="152" t="s">
        <v>3</v>
      </c>
      <c r="N108" s="153" t="s">
        <v>47</v>
      </c>
      <c r="O108" s="55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174</v>
      </c>
      <c r="AT108" s="156" t="s">
        <v>161</v>
      </c>
      <c r="AU108" s="156" t="s">
        <v>85</v>
      </c>
      <c r="AY108" s="19" t="s">
        <v>159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83</v>
      </c>
      <c r="BK108" s="157">
        <f>ROUND(I108*H108,2)</f>
        <v>0</v>
      </c>
      <c r="BL108" s="19" t="s">
        <v>174</v>
      </c>
      <c r="BM108" s="156" t="s">
        <v>383</v>
      </c>
    </row>
    <row r="109" spans="1:65" s="2" customFormat="1">
      <c r="A109" s="34"/>
      <c r="B109" s="35"/>
      <c r="C109" s="34"/>
      <c r="D109" s="163" t="s">
        <v>176</v>
      </c>
      <c r="E109" s="34"/>
      <c r="F109" s="164" t="s">
        <v>225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176</v>
      </c>
      <c r="AU109" s="19" t="s">
        <v>85</v>
      </c>
    </row>
    <row r="110" spans="1:65" s="13" customFormat="1">
      <c r="B110" s="165"/>
      <c r="D110" s="158" t="s">
        <v>178</v>
      </c>
      <c r="E110" s="166" t="s">
        <v>3</v>
      </c>
      <c r="F110" s="167" t="s">
        <v>226</v>
      </c>
      <c r="H110" s="166" t="s">
        <v>3</v>
      </c>
      <c r="I110" s="168"/>
      <c r="L110" s="165"/>
      <c r="M110" s="169"/>
      <c r="N110" s="170"/>
      <c r="O110" s="170"/>
      <c r="P110" s="170"/>
      <c r="Q110" s="170"/>
      <c r="R110" s="170"/>
      <c r="S110" s="170"/>
      <c r="T110" s="171"/>
      <c r="AT110" s="166" t="s">
        <v>178</v>
      </c>
      <c r="AU110" s="166" t="s">
        <v>85</v>
      </c>
      <c r="AV110" s="13" t="s">
        <v>83</v>
      </c>
      <c r="AW110" s="13" t="s">
        <v>37</v>
      </c>
      <c r="AX110" s="13" t="s">
        <v>76</v>
      </c>
      <c r="AY110" s="166" t="s">
        <v>159</v>
      </c>
    </row>
    <row r="111" spans="1:65" s="14" customFormat="1">
      <c r="B111" s="172"/>
      <c r="D111" s="158" t="s">
        <v>178</v>
      </c>
      <c r="E111" s="173" t="s">
        <v>3</v>
      </c>
      <c r="F111" s="174" t="s">
        <v>384</v>
      </c>
      <c r="H111" s="175">
        <v>350.23399999999998</v>
      </c>
      <c r="I111" s="176"/>
      <c r="L111" s="172"/>
      <c r="M111" s="177"/>
      <c r="N111" s="178"/>
      <c r="O111" s="178"/>
      <c r="P111" s="178"/>
      <c r="Q111" s="178"/>
      <c r="R111" s="178"/>
      <c r="S111" s="178"/>
      <c r="T111" s="179"/>
      <c r="AT111" s="173" t="s">
        <v>178</v>
      </c>
      <c r="AU111" s="173" t="s">
        <v>85</v>
      </c>
      <c r="AV111" s="14" t="s">
        <v>85</v>
      </c>
      <c r="AW111" s="14" t="s">
        <v>37</v>
      </c>
      <c r="AX111" s="14" t="s">
        <v>76</v>
      </c>
      <c r="AY111" s="173" t="s">
        <v>159</v>
      </c>
    </row>
    <row r="112" spans="1:65" s="15" customFormat="1">
      <c r="B112" s="180"/>
      <c r="D112" s="158" t="s">
        <v>178</v>
      </c>
      <c r="E112" s="181" t="s">
        <v>3</v>
      </c>
      <c r="F112" s="182" t="s">
        <v>182</v>
      </c>
      <c r="H112" s="183">
        <v>350.23399999999998</v>
      </c>
      <c r="I112" s="184"/>
      <c r="L112" s="180"/>
      <c r="M112" s="185"/>
      <c r="N112" s="186"/>
      <c r="O112" s="186"/>
      <c r="P112" s="186"/>
      <c r="Q112" s="186"/>
      <c r="R112" s="186"/>
      <c r="S112" s="186"/>
      <c r="T112" s="187"/>
      <c r="AT112" s="181" t="s">
        <v>178</v>
      </c>
      <c r="AU112" s="181" t="s">
        <v>85</v>
      </c>
      <c r="AV112" s="15" t="s">
        <v>174</v>
      </c>
      <c r="AW112" s="15" t="s">
        <v>37</v>
      </c>
      <c r="AX112" s="15" t="s">
        <v>83</v>
      </c>
      <c r="AY112" s="181" t="s">
        <v>159</v>
      </c>
    </row>
    <row r="113" spans="1:65" s="2" customFormat="1" ht="33" customHeight="1">
      <c r="A113" s="34"/>
      <c r="B113" s="144"/>
      <c r="C113" s="145" t="s">
        <v>183</v>
      </c>
      <c r="D113" s="145" t="s">
        <v>161</v>
      </c>
      <c r="E113" s="146" t="s">
        <v>385</v>
      </c>
      <c r="F113" s="147" t="s">
        <v>386</v>
      </c>
      <c r="G113" s="148" t="s">
        <v>207</v>
      </c>
      <c r="H113" s="149">
        <v>173.98400000000001</v>
      </c>
      <c r="I113" s="150"/>
      <c r="J113" s="151">
        <f>ROUND(I113*H113,2)</f>
        <v>0</v>
      </c>
      <c r="K113" s="147" t="s">
        <v>173</v>
      </c>
      <c r="L113" s="35"/>
      <c r="M113" s="152" t="s">
        <v>3</v>
      </c>
      <c r="N113" s="153" t="s">
        <v>47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174</v>
      </c>
      <c r="AT113" s="156" t="s">
        <v>161</v>
      </c>
      <c r="AU113" s="156" t="s">
        <v>85</v>
      </c>
      <c r="AY113" s="19" t="s">
        <v>159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83</v>
      </c>
      <c r="BK113" s="157">
        <f>ROUND(I113*H113,2)</f>
        <v>0</v>
      </c>
      <c r="BL113" s="19" t="s">
        <v>174</v>
      </c>
      <c r="BM113" s="156" t="s">
        <v>387</v>
      </c>
    </row>
    <row r="114" spans="1:65" s="2" customFormat="1">
      <c r="A114" s="34"/>
      <c r="B114" s="35"/>
      <c r="C114" s="34"/>
      <c r="D114" s="163" t="s">
        <v>176</v>
      </c>
      <c r="E114" s="34"/>
      <c r="F114" s="164" t="s">
        <v>388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176</v>
      </c>
      <c r="AU114" s="19" t="s">
        <v>85</v>
      </c>
    </row>
    <row r="115" spans="1:65" s="13" customFormat="1">
      <c r="B115" s="165"/>
      <c r="D115" s="158" t="s">
        <v>178</v>
      </c>
      <c r="E115" s="166" t="s">
        <v>3</v>
      </c>
      <c r="F115" s="167" t="s">
        <v>389</v>
      </c>
      <c r="H115" s="166" t="s">
        <v>3</v>
      </c>
      <c r="I115" s="168"/>
      <c r="L115" s="165"/>
      <c r="M115" s="169"/>
      <c r="N115" s="170"/>
      <c r="O115" s="170"/>
      <c r="P115" s="170"/>
      <c r="Q115" s="170"/>
      <c r="R115" s="170"/>
      <c r="S115" s="170"/>
      <c r="T115" s="171"/>
      <c r="AT115" s="166" t="s">
        <v>178</v>
      </c>
      <c r="AU115" s="166" t="s">
        <v>85</v>
      </c>
      <c r="AV115" s="13" t="s">
        <v>83</v>
      </c>
      <c r="AW115" s="13" t="s">
        <v>37</v>
      </c>
      <c r="AX115" s="13" t="s">
        <v>76</v>
      </c>
      <c r="AY115" s="166" t="s">
        <v>159</v>
      </c>
    </row>
    <row r="116" spans="1:65" s="13" customFormat="1">
      <c r="B116" s="165"/>
      <c r="D116" s="158" t="s">
        <v>178</v>
      </c>
      <c r="E116" s="166" t="s">
        <v>3</v>
      </c>
      <c r="F116" s="167" t="s">
        <v>378</v>
      </c>
      <c r="H116" s="166" t="s">
        <v>3</v>
      </c>
      <c r="I116" s="168"/>
      <c r="L116" s="165"/>
      <c r="M116" s="169"/>
      <c r="N116" s="170"/>
      <c r="O116" s="170"/>
      <c r="P116" s="170"/>
      <c r="Q116" s="170"/>
      <c r="R116" s="170"/>
      <c r="S116" s="170"/>
      <c r="T116" s="171"/>
      <c r="AT116" s="166" t="s">
        <v>178</v>
      </c>
      <c r="AU116" s="166" t="s">
        <v>85</v>
      </c>
      <c r="AV116" s="13" t="s">
        <v>83</v>
      </c>
      <c r="AW116" s="13" t="s">
        <v>37</v>
      </c>
      <c r="AX116" s="13" t="s">
        <v>76</v>
      </c>
      <c r="AY116" s="166" t="s">
        <v>159</v>
      </c>
    </row>
    <row r="117" spans="1:65" s="13" customFormat="1">
      <c r="B117" s="165"/>
      <c r="D117" s="158" t="s">
        <v>178</v>
      </c>
      <c r="E117" s="166" t="s">
        <v>3</v>
      </c>
      <c r="F117" s="167" t="s">
        <v>381</v>
      </c>
      <c r="H117" s="166" t="s">
        <v>3</v>
      </c>
      <c r="I117" s="168"/>
      <c r="L117" s="165"/>
      <c r="M117" s="169"/>
      <c r="N117" s="170"/>
      <c r="O117" s="170"/>
      <c r="P117" s="170"/>
      <c r="Q117" s="170"/>
      <c r="R117" s="170"/>
      <c r="S117" s="170"/>
      <c r="T117" s="171"/>
      <c r="AT117" s="166" t="s">
        <v>178</v>
      </c>
      <c r="AU117" s="166" t="s">
        <v>85</v>
      </c>
      <c r="AV117" s="13" t="s">
        <v>83</v>
      </c>
      <c r="AW117" s="13" t="s">
        <v>37</v>
      </c>
      <c r="AX117" s="13" t="s">
        <v>76</v>
      </c>
      <c r="AY117" s="166" t="s">
        <v>159</v>
      </c>
    </row>
    <row r="118" spans="1:65" s="14" customFormat="1">
      <c r="B118" s="172"/>
      <c r="D118" s="158" t="s">
        <v>178</v>
      </c>
      <c r="E118" s="173" t="s">
        <v>3</v>
      </c>
      <c r="F118" s="174" t="s">
        <v>382</v>
      </c>
      <c r="H118" s="175">
        <v>173.98400000000001</v>
      </c>
      <c r="I118" s="176"/>
      <c r="L118" s="172"/>
      <c r="M118" s="177"/>
      <c r="N118" s="178"/>
      <c r="O118" s="178"/>
      <c r="P118" s="178"/>
      <c r="Q118" s="178"/>
      <c r="R118" s="178"/>
      <c r="S118" s="178"/>
      <c r="T118" s="179"/>
      <c r="AT118" s="173" t="s">
        <v>178</v>
      </c>
      <c r="AU118" s="173" t="s">
        <v>85</v>
      </c>
      <c r="AV118" s="14" t="s">
        <v>85</v>
      </c>
      <c r="AW118" s="14" t="s">
        <v>37</v>
      </c>
      <c r="AX118" s="14" t="s">
        <v>76</v>
      </c>
      <c r="AY118" s="173" t="s">
        <v>159</v>
      </c>
    </row>
    <row r="119" spans="1:65" s="15" customFormat="1">
      <c r="B119" s="180"/>
      <c r="D119" s="158" t="s">
        <v>178</v>
      </c>
      <c r="E119" s="181" t="s">
        <v>3</v>
      </c>
      <c r="F119" s="182" t="s">
        <v>182</v>
      </c>
      <c r="H119" s="183">
        <v>173.98400000000001</v>
      </c>
      <c r="I119" s="184"/>
      <c r="L119" s="180"/>
      <c r="M119" s="185"/>
      <c r="N119" s="186"/>
      <c r="O119" s="186"/>
      <c r="P119" s="186"/>
      <c r="Q119" s="186"/>
      <c r="R119" s="186"/>
      <c r="S119" s="186"/>
      <c r="T119" s="187"/>
      <c r="AT119" s="181" t="s">
        <v>178</v>
      </c>
      <c r="AU119" s="181" t="s">
        <v>85</v>
      </c>
      <c r="AV119" s="15" t="s">
        <v>174</v>
      </c>
      <c r="AW119" s="15" t="s">
        <v>37</v>
      </c>
      <c r="AX119" s="15" t="s">
        <v>83</v>
      </c>
      <c r="AY119" s="181" t="s">
        <v>159</v>
      </c>
    </row>
    <row r="120" spans="1:65" s="2" customFormat="1" ht="16.5" customHeight="1">
      <c r="A120" s="34"/>
      <c r="B120" s="144"/>
      <c r="C120" s="188" t="s">
        <v>174</v>
      </c>
      <c r="D120" s="188" t="s">
        <v>278</v>
      </c>
      <c r="E120" s="189" t="s">
        <v>390</v>
      </c>
      <c r="F120" s="190" t="s">
        <v>391</v>
      </c>
      <c r="G120" s="191" t="s">
        <v>242</v>
      </c>
      <c r="H120" s="192">
        <v>306.21199999999999</v>
      </c>
      <c r="I120" s="193"/>
      <c r="J120" s="194">
        <f>ROUND(I120*H120,2)</f>
        <v>0</v>
      </c>
      <c r="K120" s="190" t="s">
        <v>165</v>
      </c>
      <c r="L120" s="195"/>
      <c r="M120" s="196" t="s">
        <v>3</v>
      </c>
      <c r="N120" s="197" t="s">
        <v>47</v>
      </c>
      <c r="O120" s="55"/>
      <c r="P120" s="154">
        <f>O120*H120</f>
        <v>0</v>
      </c>
      <c r="Q120" s="154">
        <v>1</v>
      </c>
      <c r="R120" s="154">
        <f>Q120*H120</f>
        <v>306.21199999999999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221</v>
      </c>
      <c r="AT120" s="156" t="s">
        <v>278</v>
      </c>
      <c r="AU120" s="156" t="s">
        <v>85</v>
      </c>
      <c r="AY120" s="19" t="s">
        <v>159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83</v>
      </c>
      <c r="BK120" s="157">
        <f>ROUND(I120*H120,2)</f>
        <v>0</v>
      </c>
      <c r="BL120" s="19" t="s">
        <v>174</v>
      </c>
      <c r="BM120" s="156" t="s">
        <v>392</v>
      </c>
    </row>
    <row r="121" spans="1:65" s="2" customFormat="1" ht="29.25">
      <c r="A121" s="34"/>
      <c r="B121" s="35"/>
      <c r="C121" s="34"/>
      <c r="D121" s="158" t="s">
        <v>168</v>
      </c>
      <c r="E121" s="34"/>
      <c r="F121" s="159" t="s">
        <v>393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168</v>
      </c>
      <c r="AU121" s="19" t="s">
        <v>85</v>
      </c>
    </row>
    <row r="122" spans="1:65" s="13" customFormat="1">
      <c r="B122" s="165"/>
      <c r="D122" s="158" t="s">
        <v>178</v>
      </c>
      <c r="E122" s="166" t="s">
        <v>3</v>
      </c>
      <c r="F122" s="167" t="s">
        <v>394</v>
      </c>
      <c r="H122" s="166" t="s">
        <v>3</v>
      </c>
      <c r="I122" s="168"/>
      <c r="L122" s="165"/>
      <c r="M122" s="169"/>
      <c r="N122" s="170"/>
      <c r="O122" s="170"/>
      <c r="P122" s="170"/>
      <c r="Q122" s="170"/>
      <c r="R122" s="170"/>
      <c r="S122" s="170"/>
      <c r="T122" s="171"/>
      <c r="AT122" s="166" t="s">
        <v>178</v>
      </c>
      <c r="AU122" s="166" t="s">
        <v>85</v>
      </c>
      <c r="AV122" s="13" t="s">
        <v>83</v>
      </c>
      <c r="AW122" s="13" t="s">
        <v>37</v>
      </c>
      <c r="AX122" s="13" t="s">
        <v>76</v>
      </c>
      <c r="AY122" s="166" t="s">
        <v>159</v>
      </c>
    </row>
    <row r="123" spans="1:65" s="14" customFormat="1">
      <c r="B123" s="172"/>
      <c r="D123" s="158" t="s">
        <v>178</v>
      </c>
      <c r="E123" s="173" t="s">
        <v>3</v>
      </c>
      <c r="F123" s="174" t="s">
        <v>395</v>
      </c>
      <c r="H123" s="175">
        <v>306.21199999999999</v>
      </c>
      <c r="I123" s="176"/>
      <c r="L123" s="172"/>
      <c r="M123" s="177"/>
      <c r="N123" s="178"/>
      <c r="O123" s="178"/>
      <c r="P123" s="178"/>
      <c r="Q123" s="178"/>
      <c r="R123" s="178"/>
      <c r="S123" s="178"/>
      <c r="T123" s="179"/>
      <c r="AT123" s="173" t="s">
        <v>178</v>
      </c>
      <c r="AU123" s="173" t="s">
        <v>85</v>
      </c>
      <c r="AV123" s="14" t="s">
        <v>85</v>
      </c>
      <c r="AW123" s="14" t="s">
        <v>37</v>
      </c>
      <c r="AX123" s="14" t="s">
        <v>76</v>
      </c>
      <c r="AY123" s="173" t="s">
        <v>159</v>
      </c>
    </row>
    <row r="124" spans="1:65" s="15" customFormat="1">
      <c r="B124" s="180"/>
      <c r="D124" s="158" t="s">
        <v>178</v>
      </c>
      <c r="E124" s="181" t="s">
        <v>3</v>
      </c>
      <c r="F124" s="182" t="s">
        <v>182</v>
      </c>
      <c r="H124" s="183">
        <v>306.21199999999999</v>
      </c>
      <c r="I124" s="184"/>
      <c r="L124" s="180"/>
      <c r="M124" s="185"/>
      <c r="N124" s="186"/>
      <c r="O124" s="186"/>
      <c r="P124" s="186"/>
      <c r="Q124" s="186"/>
      <c r="R124" s="186"/>
      <c r="S124" s="186"/>
      <c r="T124" s="187"/>
      <c r="AT124" s="181" t="s">
        <v>178</v>
      </c>
      <c r="AU124" s="181" t="s">
        <v>85</v>
      </c>
      <c r="AV124" s="15" t="s">
        <v>174</v>
      </c>
      <c r="AW124" s="15" t="s">
        <v>37</v>
      </c>
      <c r="AX124" s="15" t="s">
        <v>83</v>
      </c>
      <c r="AY124" s="181" t="s">
        <v>159</v>
      </c>
    </row>
    <row r="125" spans="1:65" s="2" customFormat="1" ht="16.5" customHeight="1">
      <c r="A125" s="34"/>
      <c r="B125" s="144"/>
      <c r="C125" s="145" t="s">
        <v>195</v>
      </c>
      <c r="D125" s="145" t="s">
        <v>161</v>
      </c>
      <c r="E125" s="146" t="s">
        <v>396</v>
      </c>
      <c r="F125" s="147" t="s">
        <v>397</v>
      </c>
      <c r="G125" s="148" t="s">
        <v>172</v>
      </c>
      <c r="H125" s="149">
        <v>579.94500000000005</v>
      </c>
      <c r="I125" s="150"/>
      <c r="J125" s="151">
        <f>ROUND(I125*H125,2)</f>
        <v>0</v>
      </c>
      <c r="K125" s="147" t="s">
        <v>173</v>
      </c>
      <c r="L125" s="35"/>
      <c r="M125" s="152" t="s">
        <v>3</v>
      </c>
      <c r="N125" s="153" t="s">
        <v>47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174</v>
      </c>
      <c r="AT125" s="156" t="s">
        <v>161</v>
      </c>
      <c r="AU125" s="156" t="s">
        <v>85</v>
      </c>
      <c r="AY125" s="19" t="s">
        <v>159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83</v>
      </c>
      <c r="BK125" s="157">
        <f>ROUND(I125*H125,2)</f>
        <v>0</v>
      </c>
      <c r="BL125" s="19" t="s">
        <v>174</v>
      </c>
      <c r="BM125" s="156" t="s">
        <v>398</v>
      </c>
    </row>
    <row r="126" spans="1:65" s="2" customFormat="1">
      <c r="A126" s="34"/>
      <c r="B126" s="35"/>
      <c r="C126" s="34"/>
      <c r="D126" s="163" t="s">
        <v>176</v>
      </c>
      <c r="E126" s="34"/>
      <c r="F126" s="164" t="s">
        <v>399</v>
      </c>
      <c r="G126" s="34"/>
      <c r="H126" s="34"/>
      <c r="I126" s="160"/>
      <c r="J126" s="34"/>
      <c r="K126" s="34"/>
      <c r="L126" s="35"/>
      <c r="M126" s="161"/>
      <c r="N126" s="162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176</v>
      </c>
      <c r="AU126" s="19" t="s">
        <v>85</v>
      </c>
    </row>
    <row r="127" spans="1:65" s="13" customFormat="1">
      <c r="B127" s="165"/>
      <c r="D127" s="158" t="s">
        <v>178</v>
      </c>
      <c r="E127" s="166" t="s">
        <v>3</v>
      </c>
      <c r="F127" s="167" t="s">
        <v>400</v>
      </c>
      <c r="H127" s="166" t="s">
        <v>3</v>
      </c>
      <c r="I127" s="168"/>
      <c r="L127" s="165"/>
      <c r="M127" s="169"/>
      <c r="N127" s="170"/>
      <c r="O127" s="170"/>
      <c r="P127" s="170"/>
      <c r="Q127" s="170"/>
      <c r="R127" s="170"/>
      <c r="S127" s="170"/>
      <c r="T127" s="171"/>
      <c r="AT127" s="166" t="s">
        <v>178</v>
      </c>
      <c r="AU127" s="166" t="s">
        <v>85</v>
      </c>
      <c r="AV127" s="13" t="s">
        <v>83</v>
      </c>
      <c r="AW127" s="13" t="s">
        <v>37</v>
      </c>
      <c r="AX127" s="13" t="s">
        <v>76</v>
      </c>
      <c r="AY127" s="166" t="s">
        <v>159</v>
      </c>
    </row>
    <row r="128" spans="1:65" s="13" customFormat="1">
      <c r="B128" s="165"/>
      <c r="D128" s="158" t="s">
        <v>178</v>
      </c>
      <c r="E128" s="166" t="s">
        <v>3</v>
      </c>
      <c r="F128" s="167" t="s">
        <v>401</v>
      </c>
      <c r="H128" s="166" t="s">
        <v>3</v>
      </c>
      <c r="I128" s="168"/>
      <c r="L128" s="165"/>
      <c r="M128" s="169"/>
      <c r="N128" s="170"/>
      <c r="O128" s="170"/>
      <c r="P128" s="170"/>
      <c r="Q128" s="170"/>
      <c r="R128" s="170"/>
      <c r="S128" s="170"/>
      <c r="T128" s="171"/>
      <c r="AT128" s="166" t="s">
        <v>178</v>
      </c>
      <c r="AU128" s="166" t="s">
        <v>85</v>
      </c>
      <c r="AV128" s="13" t="s">
        <v>83</v>
      </c>
      <c r="AW128" s="13" t="s">
        <v>37</v>
      </c>
      <c r="AX128" s="13" t="s">
        <v>76</v>
      </c>
      <c r="AY128" s="166" t="s">
        <v>159</v>
      </c>
    </row>
    <row r="129" spans="1:65" s="13" customFormat="1">
      <c r="B129" s="165"/>
      <c r="D129" s="158" t="s">
        <v>178</v>
      </c>
      <c r="E129" s="166" t="s">
        <v>3</v>
      </c>
      <c r="F129" s="167" t="s">
        <v>381</v>
      </c>
      <c r="H129" s="166" t="s">
        <v>3</v>
      </c>
      <c r="I129" s="168"/>
      <c r="L129" s="165"/>
      <c r="M129" s="169"/>
      <c r="N129" s="170"/>
      <c r="O129" s="170"/>
      <c r="P129" s="170"/>
      <c r="Q129" s="170"/>
      <c r="R129" s="170"/>
      <c r="S129" s="170"/>
      <c r="T129" s="171"/>
      <c r="AT129" s="166" t="s">
        <v>178</v>
      </c>
      <c r="AU129" s="166" t="s">
        <v>85</v>
      </c>
      <c r="AV129" s="13" t="s">
        <v>83</v>
      </c>
      <c r="AW129" s="13" t="s">
        <v>37</v>
      </c>
      <c r="AX129" s="13" t="s">
        <v>76</v>
      </c>
      <c r="AY129" s="166" t="s">
        <v>159</v>
      </c>
    </row>
    <row r="130" spans="1:65" s="14" customFormat="1">
      <c r="B130" s="172"/>
      <c r="D130" s="158" t="s">
        <v>178</v>
      </c>
      <c r="E130" s="173" t="s">
        <v>3</v>
      </c>
      <c r="F130" s="174" t="s">
        <v>402</v>
      </c>
      <c r="H130" s="175">
        <v>579.94500000000005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178</v>
      </c>
      <c r="AU130" s="173" t="s">
        <v>85</v>
      </c>
      <c r="AV130" s="14" t="s">
        <v>85</v>
      </c>
      <c r="AW130" s="14" t="s">
        <v>37</v>
      </c>
      <c r="AX130" s="14" t="s">
        <v>76</v>
      </c>
      <c r="AY130" s="173" t="s">
        <v>159</v>
      </c>
    </row>
    <row r="131" spans="1:65" s="15" customFormat="1">
      <c r="B131" s="180"/>
      <c r="D131" s="158" t="s">
        <v>178</v>
      </c>
      <c r="E131" s="181" t="s">
        <v>3</v>
      </c>
      <c r="F131" s="182" t="s">
        <v>182</v>
      </c>
      <c r="H131" s="183">
        <v>579.94500000000005</v>
      </c>
      <c r="I131" s="184"/>
      <c r="L131" s="180"/>
      <c r="M131" s="185"/>
      <c r="N131" s="186"/>
      <c r="O131" s="186"/>
      <c r="P131" s="186"/>
      <c r="Q131" s="186"/>
      <c r="R131" s="186"/>
      <c r="S131" s="186"/>
      <c r="T131" s="187"/>
      <c r="AT131" s="181" t="s">
        <v>178</v>
      </c>
      <c r="AU131" s="181" t="s">
        <v>85</v>
      </c>
      <c r="AV131" s="15" t="s">
        <v>174</v>
      </c>
      <c r="AW131" s="15" t="s">
        <v>37</v>
      </c>
      <c r="AX131" s="15" t="s">
        <v>83</v>
      </c>
      <c r="AY131" s="181" t="s">
        <v>159</v>
      </c>
    </row>
    <row r="132" spans="1:65" s="12" customFormat="1" ht="22.9" customHeight="1">
      <c r="B132" s="131"/>
      <c r="D132" s="132" t="s">
        <v>75</v>
      </c>
      <c r="E132" s="142" t="s">
        <v>195</v>
      </c>
      <c r="F132" s="142" t="s">
        <v>403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SUM(P133:P164)</f>
        <v>0</v>
      </c>
      <c r="Q132" s="137"/>
      <c r="R132" s="138">
        <f>SUM(R133:R164)</f>
        <v>377.54419499999995</v>
      </c>
      <c r="S132" s="137"/>
      <c r="T132" s="139">
        <f>SUM(T133:T164)</f>
        <v>0</v>
      </c>
      <c r="AR132" s="132" t="s">
        <v>83</v>
      </c>
      <c r="AT132" s="140" t="s">
        <v>75</v>
      </c>
      <c r="AU132" s="140" t="s">
        <v>83</v>
      </c>
      <c r="AY132" s="132" t="s">
        <v>159</v>
      </c>
      <c r="BK132" s="141">
        <f>SUM(BK133:BK164)</f>
        <v>0</v>
      </c>
    </row>
    <row r="133" spans="1:65" s="2" customFormat="1" ht="21.75" customHeight="1">
      <c r="A133" s="34"/>
      <c r="B133" s="144"/>
      <c r="C133" s="145" t="s">
        <v>204</v>
      </c>
      <c r="D133" s="145" t="s">
        <v>161</v>
      </c>
      <c r="E133" s="146" t="s">
        <v>404</v>
      </c>
      <c r="F133" s="147" t="s">
        <v>405</v>
      </c>
      <c r="G133" s="148" t="s">
        <v>172</v>
      </c>
      <c r="H133" s="149">
        <v>1094.3309999999999</v>
      </c>
      <c r="I133" s="150"/>
      <c r="J133" s="151">
        <f>ROUND(I133*H133,2)</f>
        <v>0</v>
      </c>
      <c r="K133" s="147" t="s">
        <v>173</v>
      </c>
      <c r="L133" s="35"/>
      <c r="M133" s="152" t="s">
        <v>3</v>
      </c>
      <c r="N133" s="153" t="s">
        <v>47</v>
      </c>
      <c r="O133" s="55"/>
      <c r="P133" s="154">
        <f>O133*H133</f>
        <v>0</v>
      </c>
      <c r="Q133" s="154">
        <v>0.34499999999999997</v>
      </c>
      <c r="R133" s="154">
        <f>Q133*H133</f>
        <v>377.54419499999995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174</v>
      </c>
      <c r="AT133" s="156" t="s">
        <v>161</v>
      </c>
      <c r="AU133" s="156" t="s">
        <v>85</v>
      </c>
      <c r="AY133" s="19" t="s">
        <v>159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83</v>
      </c>
      <c r="BK133" s="157">
        <f>ROUND(I133*H133,2)</f>
        <v>0</v>
      </c>
      <c r="BL133" s="19" t="s">
        <v>174</v>
      </c>
      <c r="BM133" s="156" t="s">
        <v>406</v>
      </c>
    </row>
    <row r="134" spans="1:65" s="2" customFormat="1">
      <c r="A134" s="34"/>
      <c r="B134" s="35"/>
      <c r="C134" s="34"/>
      <c r="D134" s="163" t="s">
        <v>176</v>
      </c>
      <c r="E134" s="34"/>
      <c r="F134" s="164" t="s">
        <v>407</v>
      </c>
      <c r="G134" s="34"/>
      <c r="H134" s="34"/>
      <c r="I134" s="160"/>
      <c r="J134" s="34"/>
      <c r="K134" s="34"/>
      <c r="L134" s="35"/>
      <c r="M134" s="161"/>
      <c r="N134" s="162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176</v>
      </c>
      <c r="AU134" s="19" t="s">
        <v>85</v>
      </c>
    </row>
    <row r="135" spans="1:65" s="13" customFormat="1">
      <c r="B135" s="165"/>
      <c r="D135" s="158" t="s">
        <v>178</v>
      </c>
      <c r="E135" s="166" t="s">
        <v>3</v>
      </c>
      <c r="F135" s="167" t="s">
        <v>408</v>
      </c>
      <c r="H135" s="166" t="s">
        <v>3</v>
      </c>
      <c r="I135" s="168"/>
      <c r="L135" s="165"/>
      <c r="M135" s="169"/>
      <c r="N135" s="170"/>
      <c r="O135" s="170"/>
      <c r="P135" s="170"/>
      <c r="Q135" s="170"/>
      <c r="R135" s="170"/>
      <c r="S135" s="170"/>
      <c r="T135" s="171"/>
      <c r="AT135" s="166" t="s">
        <v>178</v>
      </c>
      <c r="AU135" s="166" t="s">
        <v>85</v>
      </c>
      <c r="AV135" s="13" t="s">
        <v>83</v>
      </c>
      <c r="AW135" s="13" t="s">
        <v>37</v>
      </c>
      <c r="AX135" s="13" t="s">
        <v>76</v>
      </c>
      <c r="AY135" s="166" t="s">
        <v>159</v>
      </c>
    </row>
    <row r="136" spans="1:65" s="13" customFormat="1">
      <c r="B136" s="165"/>
      <c r="D136" s="158" t="s">
        <v>178</v>
      </c>
      <c r="E136" s="166" t="s">
        <v>3</v>
      </c>
      <c r="F136" s="167" t="s">
        <v>409</v>
      </c>
      <c r="H136" s="166" t="s">
        <v>3</v>
      </c>
      <c r="I136" s="168"/>
      <c r="L136" s="165"/>
      <c r="M136" s="169"/>
      <c r="N136" s="170"/>
      <c r="O136" s="170"/>
      <c r="P136" s="170"/>
      <c r="Q136" s="170"/>
      <c r="R136" s="170"/>
      <c r="S136" s="170"/>
      <c r="T136" s="171"/>
      <c r="AT136" s="166" t="s">
        <v>178</v>
      </c>
      <c r="AU136" s="166" t="s">
        <v>85</v>
      </c>
      <c r="AV136" s="13" t="s">
        <v>83</v>
      </c>
      <c r="AW136" s="13" t="s">
        <v>37</v>
      </c>
      <c r="AX136" s="13" t="s">
        <v>76</v>
      </c>
      <c r="AY136" s="166" t="s">
        <v>159</v>
      </c>
    </row>
    <row r="137" spans="1:65" s="14" customFormat="1">
      <c r="B137" s="172"/>
      <c r="D137" s="158" t="s">
        <v>178</v>
      </c>
      <c r="E137" s="173" t="s">
        <v>3</v>
      </c>
      <c r="F137" s="174" t="s">
        <v>410</v>
      </c>
      <c r="H137" s="175">
        <v>529.51499999999999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178</v>
      </c>
      <c r="AU137" s="173" t="s">
        <v>85</v>
      </c>
      <c r="AV137" s="14" t="s">
        <v>85</v>
      </c>
      <c r="AW137" s="14" t="s">
        <v>37</v>
      </c>
      <c r="AX137" s="14" t="s">
        <v>76</v>
      </c>
      <c r="AY137" s="173" t="s">
        <v>159</v>
      </c>
    </row>
    <row r="138" spans="1:65" s="13" customFormat="1">
      <c r="B138" s="165"/>
      <c r="D138" s="158" t="s">
        <v>178</v>
      </c>
      <c r="E138" s="166" t="s">
        <v>3</v>
      </c>
      <c r="F138" s="167" t="s">
        <v>411</v>
      </c>
      <c r="H138" s="166" t="s">
        <v>3</v>
      </c>
      <c r="I138" s="168"/>
      <c r="L138" s="165"/>
      <c r="M138" s="169"/>
      <c r="N138" s="170"/>
      <c r="O138" s="170"/>
      <c r="P138" s="170"/>
      <c r="Q138" s="170"/>
      <c r="R138" s="170"/>
      <c r="S138" s="170"/>
      <c r="T138" s="171"/>
      <c r="AT138" s="166" t="s">
        <v>178</v>
      </c>
      <c r="AU138" s="166" t="s">
        <v>85</v>
      </c>
      <c r="AV138" s="13" t="s">
        <v>83</v>
      </c>
      <c r="AW138" s="13" t="s">
        <v>37</v>
      </c>
      <c r="AX138" s="13" t="s">
        <v>76</v>
      </c>
      <c r="AY138" s="166" t="s">
        <v>159</v>
      </c>
    </row>
    <row r="139" spans="1:65" s="14" customFormat="1">
      <c r="B139" s="172"/>
      <c r="D139" s="158" t="s">
        <v>178</v>
      </c>
      <c r="E139" s="173" t="s">
        <v>3</v>
      </c>
      <c r="F139" s="174" t="s">
        <v>412</v>
      </c>
      <c r="H139" s="175">
        <v>564.81600000000003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178</v>
      </c>
      <c r="AU139" s="173" t="s">
        <v>85</v>
      </c>
      <c r="AV139" s="14" t="s">
        <v>85</v>
      </c>
      <c r="AW139" s="14" t="s">
        <v>37</v>
      </c>
      <c r="AX139" s="14" t="s">
        <v>76</v>
      </c>
      <c r="AY139" s="173" t="s">
        <v>159</v>
      </c>
    </row>
    <row r="140" spans="1:65" s="15" customFormat="1">
      <c r="B140" s="180"/>
      <c r="D140" s="158" t="s">
        <v>178</v>
      </c>
      <c r="E140" s="181" t="s">
        <v>3</v>
      </c>
      <c r="F140" s="182" t="s">
        <v>182</v>
      </c>
      <c r="H140" s="183">
        <v>1094.3309999999999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178</v>
      </c>
      <c r="AU140" s="181" t="s">
        <v>85</v>
      </c>
      <c r="AV140" s="15" t="s">
        <v>174</v>
      </c>
      <c r="AW140" s="15" t="s">
        <v>37</v>
      </c>
      <c r="AX140" s="15" t="s">
        <v>83</v>
      </c>
      <c r="AY140" s="181" t="s">
        <v>159</v>
      </c>
    </row>
    <row r="141" spans="1:65" s="2" customFormat="1" ht="24.2" customHeight="1">
      <c r="A141" s="34"/>
      <c r="B141" s="144"/>
      <c r="C141" s="145" t="s">
        <v>212</v>
      </c>
      <c r="D141" s="145" t="s">
        <v>161</v>
      </c>
      <c r="E141" s="146" t="s">
        <v>413</v>
      </c>
      <c r="F141" s="147" t="s">
        <v>414</v>
      </c>
      <c r="G141" s="148" t="s">
        <v>172</v>
      </c>
      <c r="H141" s="149">
        <v>504.3</v>
      </c>
      <c r="I141" s="150"/>
      <c r="J141" s="151">
        <f>ROUND(I141*H141,2)</f>
        <v>0</v>
      </c>
      <c r="K141" s="147" t="s">
        <v>173</v>
      </c>
      <c r="L141" s="35"/>
      <c r="M141" s="152" t="s">
        <v>3</v>
      </c>
      <c r="N141" s="153" t="s">
        <v>47</v>
      </c>
      <c r="O141" s="55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174</v>
      </c>
      <c r="AT141" s="156" t="s">
        <v>161</v>
      </c>
      <c r="AU141" s="156" t="s">
        <v>85</v>
      </c>
      <c r="AY141" s="19" t="s">
        <v>159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83</v>
      </c>
      <c r="BK141" s="157">
        <f>ROUND(I141*H141,2)</f>
        <v>0</v>
      </c>
      <c r="BL141" s="19" t="s">
        <v>174</v>
      </c>
      <c r="BM141" s="156" t="s">
        <v>415</v>
      </c>
    </row>
    <row r="142" spans="1:65" s="2" customFormat="1">
      <c r="A142" s="34"/>
      <c r="B142" s="35"/>
      <c r="C142" s="34"/>
      <c r="D142" s="163" t="s">
        <v>176</v>
      </c>
      <c r="E142" s="34"/>
      <c r="F142" s="164" t="s">
        <v>416</v>
      </c>
      <c r="G142" s="34"/>
      <c r="H142" s="34"/>
      <c r="I142" s="160"/>
      <c r="J142" s="34"/>
      <c r="K142" s="34"/>
      <c r="L142" s="35"/>
      <c r="M142" s="161"/>
      <c r="N142" s="162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176</v>
      </c>
      <c r="AU142" s="19" t="s">
        <v>85</v>
      </c>
    </row>
    <row r="143" spans="1:65" s="13" customFormat="1">
      <c r="B143" s="165"/>
      <c r="D143" s="158" t="s">
        <v>178</v>
      </c>
      <c r="E143" s="166" t="s">
        <v>3</v>
      </c>
      <c r="F143" s="167" t="s">
        <v>417</v>
      </c>
      <c r="H143" s="166" t="s">
        <v>3</v>
      </c>
      <c r="I143" s="168"/>
      <c r="L143" s="165"/>
      <c r="M143" s="169"/>
      <c r="N143" s="170"/>
      <c r="O143" s="170"/>
      <c r="P143" s="170"/>
      <c r="Q143" s="170"/>
      <c r="R143" s="170"/>
      <c r="S143" s="170"/>
      <c r="T143" s="171"/>
      <c r="AT143" s="166" t="s">
        <v>178</v>
      </c>
      <c r="AU143" s="166" t="s">
        <v>85</v>
      </c>
      <c r="AV143" s="13" t="s">
        <v>83</v>
      </c>
      <c r="AW143" s="13" t="s">
        <v>37</v>
      </c>
      <c r="AX143" s="13" t="s">
        <v>76</v>
      </c>
      <c r="AY143" s="166" t="s">
        <v>159</v>
      </c>
    </row>
    <row r="144" spans="1:65" s="13" customFormat="1">
      <c r="B144" s="165"/>
      <c r="D144" s="158" t="s">
        <v>178</v>
      </c>
      <c r="E144" s="166" t="s">
        <v>3</v>
      </c>
      <c r="F144" s="167" t="s">
        <v>378</v>
      </c>
      <c r="H144" s="166" t="s">
        <v>3</v>
      </c>
      <c r="I144" s="168"/>
      <c r="L144" s="165"/>
      <c r="M144" s="169"/>
      <c r="N144" s="170"/>
      <c r="O144" s="170"/>
      <c r="P144" s="170"/>
      <c r="Q144" s="170"/>
      <c r="R144" s="170"/>
      <c r="S144" s="170"/>
      <c r="T144" s="171"/>
      <c r="AT144" s="166" t="s">
        <v>178</v>
      </c>
      <c r="AU144" s="166" t="s">
        <v>85</v>
      </c>
      <c r="AV144" s="13" t="s">
        <v>83</v>
      </c>
      <c r="AW144" s="13" t="s">
        <v>37</v>
      </c>
      <c r="AX144" s="13" t="s">
        <v>76</v>
      </c>
      <c r="AY144" s="166" t="s">
        <v>159</v>
      </c>
    </row>
    <row r="145" spans="1:65" s="14" customFormat="1">
      <c r="B145" s="172"/>
      <c r="D145" s="158" t="s">
        <v>178</v>
      </c>
      <c r="E145" s="173" t="s">
        <v>3</v>
      </c>
      <c r="F145" s="174" t="s">
        <v>418</v>
      </c>
      <c r="H145" s="175">
        <v>504.3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178</v>
      </c>
      <c r="AU145" s="173" t="s">
        <v>85</v>
      </c>
      <c r="AV145" s="14" t="s">
        <v>85</v>
      </c>
      <c r="AW145" s="14" t="s">
        <v>37</v>
      </c>
      <c r="AX145" s="14" t="s">
        <v>76</v>
      </c>
      <c r="AY145" s="173" t="s">
        <v>159</v>
      </c>
    </row>
    <row r="146" spans="1:65" s="15" customFormat="1">
      <c r="B146" s="180"/>
      <c r="D146" s="158" t="s">
        <v>178</v>
      </c>
      <c r="E146" s="181" t="s">
        <v>3</v>
      </c>
      <c r="F146" s="182" t="s">
        <v>182</v>
      </c>
      <c r="H146" s="183">
        <v>504.3</v>
      </c>
      <c r="I146" s="184"/>
      <c r="L146" s="180"/>
      <c r="M146" s="185"/>
      <c r="N146" s="186"/>
      <c r="O146" s="186"/>
      <c r="P146" s="186"/>
      <c r="Q146" s="186"/>
      <c r="R146" s="186"/>
      <c r="S146" s="186"/>
      <c r="T146" s="187"/>
      <c r="AT146" s="181" t="s">
        <v>178</v>
      </c>
      <c r="AU146" s="181" t="s">
        <v>85</v>
      </c>
      <c r="AV146" s="15" t="s">
        <v>174</v>
      </c>
      <c r="AW146" s="15" t="s">
        <v>37</v>
      </c>
      <c r="AX146" s="15" t="s">
        <v>83</v>
      </c>
      <c r="AY146" s="181" t="s">
        <v>159</v>
      </c>
    </row>
    <row r="147" spans="1:65" s="2" customFormat="1" ht="16.5" customHeight="1">
      <c r="A147" s="34"/>
      <c r="B147" s="144"/>
      <c r="C147" s="145" t="s">
        <v>221</v>
      </c>
      <c r="D147" s="145" t="s">
        <v>161</v>
      </c>
      <c r="E147" s="146" t="s">
        <v>419</v>
      </c>
      <c r="F147" s="147" t="s">
        <v>420</v>
      </c>
      <c r="G147" s="148" t="s">
        <v>172</v>
      </c>
      <c r="H147" s="149">
        <v>504.3</v>
      </c>
      <c r="I147" s="150"/>
      <c r="J147" s="151">
        <f>ROUND(I147*H147,2)</f>
        <v>0</v>
      </c>
      <c r="K147" s="147" t="s">
        <v>173</v>
      </c>
      <c r="L147" s="35"/>
      <c r="M147" s="152" t="s">
        <v>3</v>
      </c>
      <c r="N147" s="153" t="s">
        <v>47</v>
      </c>
      <c r="O147" s="55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174</v>
      </c>
      <c r="AT147" s="156" t="s">
        <v>161</v>
      </c>
      <c r="AU147" s="156" t="s">
        <v>85</v>
      </c>
      <c r="AY147" s="19" t="s">
        <v>159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83</v>
      </c>
      <c r="BK147" s="157">
        <f>ROUND(I147*H147,2)</f>
        <v>0</v>
      </c>
      <c r="BL147" s="19" t="s">
        <v>174</v>
      </c>
      <c r="BM147" s="156" t="s">
        <v>421</v>
      </c>
    </row>
    <row r="148" spans="1:65" s="2" customFormat="1">
      <c r="A148" s="34"/>
      <c r="B148" s="35"/>
      <c r="C148" s="34"/>
      <c r="D148" s="163" t="s">
        <v>176</v>
      </c>
      <c r="E148" s="34"/>
      <c r="F148" s="164" t="s">
        <v>422</v>
      </c>
      <c r="G148" s="34"/>
      <c r="H148" s="34"/>
      <c r="I148" s="160"/>
      <c r="J148" s="34"/>
      <c r="K148" s="34"/>
      <c r="L148" s="35"/>
      <c r="M148" s="161"/>
      <c r="N148" s="162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176</v>
      </c>
      <c r="AU148" s="19" t="s">
        <v>85</v>
      </c>
    </row>
    <row r="149" spans="1:65" s="13" customFormat="1">
      <c r="B149" s="165"/>
      <c r="D149" s="158" t="s">
        <v>178</v>
      </c>
      <c r="E149" s="166" t="s">
        <v>3</v>
      </c>
      <c r="F149" s="167" t="s">
        <v>417</v>
      </c>
      <c r="H149" s="166" t="s">
        <v>3</v>
      </c>
      <c r="I149" s="168"/>
      <c r="L149" s="165"/>
      <c r="M149" s="169"/>
      <c r="N149" s="170"/>
      <c r="O149" s="170"/>
      <c r="P149" s="170"/>
      <c r="Q149" s="170"/>
      <c r="R149" s="170"/>
      <c r="S149" s="170"/>
      <c r="T149" s="171"/>
      <c r="AT149" s="166" t="s">
        <v>178</v>
      </c>
      <c r="AU149" s="166" t="s">
        <v>85</v>
      </c>
      <c r="AV149" s="13" t="s">
        <v>83</v>
      </c>
      <c r="AW149" s="13" t="s">
        <v>37</v>
      </c>
      <c r="AX149" s="13" t="s">
        <v>76</v>
      </c>
      <c r="AY149" s="166" t="s">
        <v>159</v>
      </c>
    </row>
    <row r="150" spans="1:65" s="13" customFormat="1">
      <c r="B150" s="165"/>
      <c r="D150" s="158" t="s">
        <v>178</v>
      </c>
      <c r="E150" s="166" t="s">
        <v>3</v>
      </c>
      <c r="F150" s="167" t="s">
        <v>378</v>
      </c>
      <c r="H150" s="166" t="s">
        <v>3</v>
      </c>
      <c r="I150" s="168"/>
      <c r="L150" s="165"/>
      <c r="M150" s="169"/>
      <c r="N150" s="170"/>
      <c r="O150" s="170"/>
      <c r="P150" s="170"/>
      <c r="Q150" s="170"/>
      <c r="R150" s="170"/>
      <c r="S150" s="170"/>
      <c r="T150" s="171"/>
      <c r="AT150" s="166" t="s">
        <v>178</v>
      </c>
      <c r="AU150" s="166" t="s">
        <v>85</v>
      </c>
      <c r="AV150" s="13" t="s">
        <v>83</v>
      </c>
      <c r="AW150" s="13" t="s">
        <v>37</v>
      </c>
      <c r="AX150" s="13" t="s">
        <v>76</v>
      </c>
      <c r="AY150" s="166" t="s">
        <v>159</v>
      </c>
    </row>
    <row r="151" spans="1:65" s="14" customFormat="1">
      <c r="B151" s="172"/>
      <c r="D151" s="158" t="s">
        <v>178</v>
      </c>
      <c r="E151" s="173" t="s">
        <v>3</v>
      </c>
      <c r="F151" s="174" t="s">
        <v>423</v>
      </c>
      <c r="H151" s="175">
        <v>504.3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178</v>
      </c>
      <c r="AU151" s="173" t="s">
        <v>85</v>
      </c>
      <c r="AV151" s="14" t="s">
        <v>85</v>
      </c>
      <c r="AW151" s="14" t="s">
        <v>37</v>
      </c>
      <c r="AX151" s="14" t="s">
        <v>76</v>
      </c>
      <c r="AY151" s="173" t="s">
        <v>159</v>
      </c>
    </row>
    <row r="152" spans="1:65" s="15" customFormat="1">
      <c r="B152" s="180"/>
      <c r="D152" s="158" t="s">
        <v>178</v>
      </c>
      <c r="E152" s="181" t="s">
        <v>3</v>
      </c>
      <c r="F152" s="182" t="s">
        <v>182</v>
      </c>
      <c r="H152" s="183">
        <v>504.3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178</v>
      </c>
      <c r="AU152" s="181" t="s">
        <v>85</v>
      </c>
      <c r="AV152" s="15" t="s">
        <v>174</v>
      </c>
      <c r="AW152" s="15" t="s">
        <v>37</v>
      </c>
      <c r="AX152" s="15" t="s">
        <v>83</v>
      </c>
      <c r="AY152" s="181" t="s">
        <v>159</v>
      </c>
    </row>
    <row r="153" spans="1:65" s="2" customFormat="1" ht="16.5" customHeight="1">
      <c r="A153" s="34"/>
      <c r="B153" s="144"/>
      <c r="C153" s="145" t="s">
        <v>230</v>
      </c>
      <c r="D153" s="145" t="s">
        <v>161</v>
      </c>
      <c r="E153" s="146" t="s">
        <v>424</v>
      </c>
      <c r="F153" s="147" t="s">
        <v>425</v>
      </c>
      <c r="G153" s="148" t="s">
        <v>172</v>
      </c>
      <c r="H153" s="149">
        <v>1008.6</v>
      </c>
      <c r="I153" s="150"/>
      <c r="J153" s="151">
        <f>ROUND(I153*H153,2)</f>
        <v>0</v>
      </c>
      <c r="K153" s="147" t="s">
        <v>173</v>
      </c>
      <c r="L153" s="35"/>
      <c r="M153" s="152" t="s">
        <v>3</v>
      </c>
      <c r="N153" s="153" t="s">
        <v>47</v>
      </c>
      <c r="O153" s="55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174</v>
      </c>
      <c r="AT153" s="156" t="s">
        <v>161</v>
      </c>
      <c r="AU153" s="156" t="s">
        <v>85</v>
      </c>
      <c r="AY153" s="19" t="s">
        <v>159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9" t="s">
        <v>83</v>
      </c>
      <c r="BK153" s="157">
        <f>ROUND(I153*H153,2)</f>
        <v>0</v>
      </c>
      <c r="BL153" s="19" t="s">
        <v>174</v>
      </c>
      <c r="BM153" s="156" t="s">
        <v>426</v>
      </c>
    </row>
    <row r="154" spans="1:65" s="2" customFormat="1">
      <c r="A154" s="34"/>
      <c r="B154" s="35"/>
      <c r="C154" s="34"/>
      <c r="D154" s="163" t="s">
        <v>176</v>
      </c>
      <c r="E154" s="34"/>
      <c r="F154" s="164" t="s">
        <v>427</v>
      </c>
      <c r="G154" s="34"/>
      <c r="H154" s="34"/>
      <c r="I154" s="160"/>
      <c r="J154" s="34"/>
      <c r="K154" s="34"/>
      <c r="L154" s="35"/>
      <c r="M154" s="161"/>
      <c r="N154" s="162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176</v>
      </c>
      <c r="AU154" s="19" t="s">
        <v>85</v>
      </c>
    </row>
    <row r="155" spans="1:65" s="13" customFormat="1">
      <c r="B155" s="165"/>
      <c r="D155" s="158" t="s">
        <v>178</v>
      </c>
      <c r="E155" s="166" t="s">
        <v>3</v>
      </c>
      <c r="F155" s="167" t="s">
        <v>428</v>
      </c>
      <c r="H155" s="166" t="s">
        <v>3</v>
      </c>
      <c r="I155" s="168"/>
      <c r="L155" s="165"/>
      <c r="M155" s="169"/>
      <c r="N155" s="170"/>
      <c r="O155" s="170"/>
      <c r="P155" s="170"/>
      <c r="Q155" s="170"/>
      <c r="R155" s="170"/>
      <c r="S155" s="170"/>
      <c r="T155" s="171"/>
      <c r="AT155" s="166" t="s">
        <v>178</v>
      </c>
      <c r="AU155" s="166" t="s">
        <v>85</v>
      </c>
      <c r="AV155" s="13" t="s">
        <v>83</v>
      </c>
      <c r="AW155" s="13" t="s">
        <v>37</v>
      </c>
      <c r="AX155" s="13" t="s">
        <v>76</v>
      </c>
      <c r="AY155" s="166" t="s">
        <v>159</v>
      </c>
    </row>
    <row r="156" spans="1:65" s="14" customFormat="1">
      <c r="B156" s="172"/>
      <c r="D156" s="158" t="s">
        <v>178</v>
      </c>
      <c r="E156" s="173" t="s">
        <v>3</v>
      </c>
      <c r="F156" s="174" t="s">
        <v>429</v>
      </c>
      <c r="H156" s="175">
        <v>504.3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178</v>
      </c>
      <c r="AU156" s="173" t="s">
        <v>85</v>
      </c>
      <c r="AV156" s="14" t="s">
        <v>85</v>
      </c>
      <c r="AW156" s="14" t="s">
        <v>37</v>
      </c>
      <c r="AX156" s="14" t="s">
        <v>76</v>
      </c>
      <c r="AY156" s="173" t="s">
        <v>159</v>
      </c>
    </row>
    <row r="157" spans="1:65" s="14" customFormat="1">
      <c r="B157" s="172"/>
      <c r="D157" s="158" t="s">
        <v>178</v>
      </c>
      <c r="E157" s="173" t="s">
        <v>3</v>
      </c>
      <c r="F157" s="174" t="s">
        <v>418</v>
      </c>
      <c r="H157" s="175">
        <v>504.3</v>
      </c>
      <c r="I157" s="176"/>
      <c r="L157" s="172"/>
      <c r="M157" s="177"/>
      <c r="N157" s="178"/>
      <c r="O157" s="178"/>
      <c r="P157" s="178"/>
      <c r="Q157" s="178"/>
      <c r="R157" s="178"/>
      <c r="S157" s="178"/>
      <c r="T157" s="179"/>
      <c r="AT157" s="173" t="s">
        <v>178</v>
      </c>
      <c r="AU157" s="173" t="s">
        <v>85</v>
      </c>
      <c r="AV157" s="14" t="s">
        <v>85</v>
      </c>
      <c r="AW157" s="14" t="s">
        <v>37</v>
      </c>
      <c r="AX157" s="14" t="s">
        <v>76</v>
      </c>
      <c r="AY157" s="173" t="s">
        <v>159</v>
      </c>
    </row>
    <row r="158" spans="1:65" s="15" customFormat="1">
      <c r="B158" s="180"/>
      <c r="D158" s="158" t="s">
        <v>178</v>
      </c>
      <c r="E158" s="181" t="s">
        <v>3</v>
      </c>
      <c r="F158" s="182" t="s">
        <v>182</v>
      </c>
      <c r="H158" s="183">
        <v>1008.6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178</v>
      </c>
      <c r="AU158" s="181" t="s">
        <v>85</v>
      </c>
      <c r="AV158" s="15" t="s">
        <v>174</v>
      </c>
      <c r="AW158" s="15" t="s">
        <v>37</v>
      </c>
      <c r="AX158" s="15" t="s">
        <v>83</v>
      </c>
      <c r="AY158" s="181" t="s">
        <v>159</v>
      </c>
    </row>
    <row r="159" spans="1:65" s="2" customFormat="1" ht="24.2" customHeight="1">
      <c r="A159" s="34"/>
      <c r="B159" s="144"/>
      <c r="C159" s="145" t="s">
        <v>239</v>
      </c>
      <c r="D159" s="145" t="s">
        <v>161</v>
      </c>
      <c r="E159" s="146" t="s">
        <v>430</v>
      </c>
      <c r="F159" s="147" t="s">
        <v>431</v>
      </c>
      <c r="G159" s="148" t="s">
        <v>172</v>
      </c>
      <c r="H159" s="149">
        <v>504.3</v>
      </c>
      <c r="I159" s="150"/>
      <c r="J159" s="151">
        <f>ROUND(I159*H159,2)</f>
        <v>0</v>
      </c>
      <c r="K159" s="147" t="s">
        <v>173</v>
      </c>
      <c r="L159" s="35"/>
      <c r="M159" s="152" t="s">
        <v>3</v>
      </c>
      <c r="N159" s="153" t="s">
        <v>47</v>
      </c>
      <c r="O159" s="55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174</v>
      </c>
      <c r="AT159" s="156" t="s">
        <v>161</v>
      </c>
      <c r="AU159" s="156" t="s">
        <v>85</v>
      </c>
      <c r="AY159" s="19" t="s">
        <v>159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9" t="s">
        <v>83</v>
      </c>
      <c r="BK159" s="157">
        <f>ROUND(I159*H159,2)</f>
        <v>0</v>
      </c>
      <c r="BL159" s="19" t="s">
        <v>174</v>
      </c>
      <c r="BM159" s="156" t="s">
        <v>432</v>
      </c>
    </row>
    <row r="160" spans="1:65" s="2" customFormat="1">
      <c r="A160" s="34"/>
      <c r="B160" s="35"/>
      <c r="C160" s="34"/>
      <c r="D160" s="163" t="s">
        <v>176</v>
      </c>
      <c r="E160" s="34"/>
      <c r="F160" s="164" t="s">
        <v>433</v>
      </c>
      <c r="G160" s="34"/>
      <c r="H160" s="34"/>
      <c r="I160" s="160"/>
      <c r="J160" s="34"/>
      <c r="K160" s="34"/>
      <c r="L160" s="35"/>
      <c r="M160" s="161"/>
      <c r="N160" s="162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176</v>
      </c>
      <c r="AU160" s="19" t="s">
        <v>85</v>
      </c>
    </row>
    <row r="161" spans="1:65" s="13" customFormat="1">
      <c r="B161" s="165"/>
      <c r="D161" s="158" t="s">
        <v>178</v>
      </c>
      <c r="E161" s="166" t="s">
        <v>3</v>
      </c>
      <c r="F161" s="167" t="s">
        <v>417</v>
      </c>
      <c r="H161" s="166" t="s">
        <v>3</v>
      </c>
      <c r="I161" s="168"/>
      <c r="L161" s="165"/>
      <c r="M161" s="169"/>
      <c r="N161" s="170"/>
      <c r="O161" s="170"/>
      <c r="P161" s="170"/>
      <c r="Q161" s="170"/>
      <c r="R161" s="170"/>
      <c r="S161" s="170"/>
      <c r="T161" s="171"/>
      <c r="AT161" s="166" t="s">
        <v>178</v>
      </c>
      <c r="AU161" s="166" t="s">
        <v>85</v>
      </c>
      <c r="AV161" s="13" t="s">
        <v>83</v>
      </c>
      <c r="AW161" s="13" t="s">
        <v>37</v>
      </c>
      <c r="AX161" s="13" t="s">
        <v>76</v>
      </c>
      <c r="AY161" s="166" t="s">
        <v>159</v>
      </c>
    </row>
    <row r="162" spans="1:65" s="13" customFormat="1">
      <c r="B162" s="165"/>
      <c r="D162" s="158" t="s">
        <v>178</v>
      </c>
      <c r="E162" s="166" t="s">
        <v>3</v>
      </c>
      <c r="F162" s="167" t="s">
        <v>378</v>
      </c>
      <c r="H162" s="166" t="s">
        <v>3</v>
      </c>
      <c r="I162" s="168"/>
      <c r="L162" s="165"/>
      <c r="M162" s="169"/>
      <c r="N162" s="170"/>
      <c r="O162" s="170"/>
      <c r="P162" s="170"/>
      <c r="Q162" s="170"/>
      <c r="R162" s="170"/>
      <c r="S162" s="170"/>
      <c r="T162" s="171"/>
      <c r="AT162" s="166" t="s">
        <v>178</v>
      </c>
      <c r="AU162" s="166" t="s">
        <v>85</v>
      </c>
      <c r="AV162" s="13" t="s">
        <v>83</v>
      </c>
      <c r="AW162" s="13" t="s">
        <v>37</v>
      </c>
      <c r="AX162" s="13" t="s">
        <v>76</v>
      </c>
      <c r="AY162" s="166" t="s">
        <v>159</v>
      </c>
    </row>
    <row r="163" spans="1:65" s="14" customFormat="1">
      <c r="B163" s="172"/>
      <c r="D163" s="158" t="s">
        <v>178</v>
      </c>
      <c r="E163" s="173" t="s">
        <v>3</v>
      </c>
      <c r="F163" s="174" t="s">
        <v>429</v>
      </c>
      <c r="H163" s="175">
        <v>504.3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178</v>
      </c>
      <c r="AU163" s="173" t="s">
        <v>85</v>
      </c>
      <c r="AV163" s="14" t="s">
        <v>85</v>
      </c>
      <c r="AW163" s="14" t="s">
        <v>37</v>
      </c>
      <c r="AX163" s="14" t="s">
        <v>76</v>
      </c>
      <c r="AY163" s="173" t="s">
        <v>159</v>
      </c>
    </row>
    <row r="164" spans="1:65" s="15" customFormat="1">
      <c r="B164" s="180"/>
      <c r="D164" s="158" t="s">
        <v>178</v>
      </c>
      <c r="E164" s="181" t="s">
        <v>3</v>
      </c>
      <c r="F164" s="182" t="s">
        <v>182</v>
      </c>
      <c r="H164" s="183">
        <v>504.3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178</v>
      </c>
      <c r="AU164" s="181" t="s">
        <v>85</v>
      </c>
      <c r="AV164" s="15" t="s">
        <v>174</v>
      </c>
      <c r="AW164" s="15" t="s">
        <v>37</v>
      </c>
      <c r="AX164" s="15" t="s">
        <v>83</v>
      </c>
      <c r="AY164" s="181" t="s">
        <v>159</v>
      </c>
    </row>
    <row r="165" spans="1:65" s="12" customFormat="1" ht="22.9" customHeight="1">
      <c r="B165" s="131"/>
      <c r="D165" s="132" t="s">
        <v>75</v>
      </c>
      <c r="E165" s="142" t="s">
        <v>204</v>
      </c>
      <c r="F165" s="142" t="s">
        <v>434</v>
      </c>
      <c r="I165" s="134"/>
      <c r="J165" s="143">
        <f>BK165</f>
        <v>0</v>
      </c>
      <c r="L165" s="131"/>
      <c r="M165" s="136"/>
      <c r="N165" s="137"/>
      <c r="O165" s="137"/>
      <c r="P165" s="138">
        <f>SUM(P166:P171)</f>
        <v>0</v>
      </c>
      <c r="Q165" s="137"/>
      <c r="R165" s="138">
        <f>SUM(R166:R171)</f>
        <v>4.0648049999999998</v>
      </c>
      <c r="S165" s="137"/>
      <c r="T165" s="139">
        <f>SUM(T166:T171)</f>
        <v>0</v>
      </c>
      <c r="AR165" s="132" t="s">
        <v>83</v>
      </c>
      <c r="AT165" s="140" t="s">
        <v>75</v>
      </c>
      <c r="AU165" s="140" t="s">
        <v>83</v>
      </c>
      <c r="AY165" s="132" t="s">
        <v>159</v>
      </c>
      <c r="BK165" s="141">
        <f>SUM(BK166:BK171)</f>
        <v>0</v>
      </c>
    </row>
    <row r="166" spans="1:65" s="2" customFormat="1" ht="16.5" customHeight="1">
      <c r="A166" s="34"/>
      <c r="B166" s="144"/>
      <c r="C166" s="145" t="s">
        <v>247</v>
      </c>
      <c r="D166" s="145" t="s">
        <v>161</v>
      </c>
      <c r="E166" s="146" t="s">
        <v>435</v>
      </c>
      <c r="F166" s="147" t="s">
        <v>436</v>
      </c>
      <c r="G166" s="148" t="s">
        <v>172</v>
      </c>
      <c r="H166" s="149">
        <v>8.85</v>
      </c>
      <c r="I166" s="150"/>
      <c r="J166" s="151">
        <f>ROUND(I166*H166,2)</f>
        <v>0</v>
      </c>
      <c r="K166" s="147" t="s">
        <v>173</v>
      </c>
      <c r="L166" s="35"/>
      <c r="M166" s="152" t="s">
        <v>3</v>
      </c>
      <c r="N166" s="153" t="s">
        <v>47</v>
      </c>
      <c r="O166" s="55"/>
      <c r="P166" s="154">
        <f>O166*H166</f>
        <v>0</v>
      </c>
      <c r="Q166" s="154">
        <v>0.45929999999999999</v>
      </c>
      <c r="R166" s="154">
        <f>Q166*H166</f>
        <v>4.0648049999999998</v>
      </c>
      <c r="S166" s="154">
        <v>0</v>
      </c>
      <c r="T166" s="15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174</v>
      </c>
      <c r="AT166" s="156" t="s">
        <v>161</v>
      </c>
      <c r="AU166" s="156" t="s">
        <v>85</v>
      </c>
      <c r="AY166" s="19" t="s">
        <v>159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83</v>
      </c>
      <c r="BK166" s="157">
        <f>ROUND(I166*H166,2)</f>
        <v>0</v>
      </c>
      <c r="BL166" s="19" t="s">
        <v>174</v>
      </c>
      <c r="BM166" s="156" t="s">
        <v>437</v>
      </c>
    </row>
    <row r="167" spans="1:65" s="2" customFormat="1">
      <c r="A167" s="34"/>
      <c r="B167" s="35"/>
      <c r="C167" s="34"/>
      <c r="D167" s="163" t="s">
        <v>176</v>
      </c>
      <c r="E167" s="34"/>
      <c r="F167" s="164" t="s">
        <v>438</v>
      </c>
      <c r="G167" s="34"/>
      <c r="H167" s="34"/>
      <c r="I167" s="160"/>
      <c r="J167" s="34"/>
      <c r="K167" s="34"/>
      <c r="L167" s="35"/>
      <c r="M167" s="161"/>
      <c r="N167" s="162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176</v>
      </c>
      <c r="AU167" s="19" t="s">
        <v>85</v>
      </c>
    </row>
    <row r="168" spans="1:65" s="13" customFormat="1">
      <c r="B168" s="165"/>
      <c r="D168" s="158" t="s">
        <v>178</v>
      </c>
      <c r="E168" s="166" t="s">
        <v>3</v>
      </c>
      <c r="F168" s="167" t="s">
        <v>439</v>
      </c>
      <c r="H168" s="166" t="s">
        <v>3</v>
      </c>
      <c r="I168" s="168"/>
      <c r="L168" s="165"/>
      <c r="M168" s="169"/>
      <c r="N168" s="170"/>
      <c r="O168" s="170"/>
      <c r="P168" s="170"/>
      <c r="Q168" s="170"/>
      <c r="R168" s="170"/>
      <c r="S168" s="170"/>
      <c r="T168" s="171"/>
      <c r="AT168" s="166" t="s">
        <v>178</v>
      </c>
      <c r="AU168" s="166" t="s">
        <v>85</v>
      </c>
      <c r="AV168" s="13" t="s">
        <v>83</v>
      </c>
      <c r="AW168" s="13" t="s">
        <v>37</v>
      </c>
      <c r="AX168" s="13" t="s">
        <v>76</v>
      </c>
      <c r="AY168" s="166" t="s">
        <v>159</v>
      </c>
    </row>
    <row r="169" spans="1:65" s="13" customFormat="1">
      <c r="B169" s="165"/>
      <c r="D169" s="158" t="s">
        <v>178</v>
      </c>
      <c r="E169" s="166" t="s">
        <v>3</v>
      </c>
      <c r="F169" s="167" t="s">
        <v>440</v>
      </c>
      <c r="H169" s="166" t="s">
        <v>3</v>
      </c>
      <c r="I169" s="168"/>
      <c r="L169" s="165"/>
      <c r="M169" s="169"/>
      <c r="N169" s="170"/>
      <c r="O169" s="170"/>
      <c r="P169" s="170"/>
      <c r="Q169" s="170"/>
      <c r="R169" s="170"/>
      <c r="S169" s="170"/>
      <c r="T169" s="171"/>
      <c r="AT169" s="166" t="s">
        <v>178</v>
      </c>
      <c r="AU169" s="166" t="s">
        <v>85</v>
      </c>
      <c r="AV169" s="13" t="s">
        <v>83</v>
      </c>
      <c r="AW169" s="13" t="s">
        <v>37</v>
      </c>
      <c r="AX169" s="13" t="s">
        <v>76</v>
      </c>
      <c r="AY169" s="166" t="s">
        <v>159</v>
      </c>
    </row>
    <row r="170" spans="1:65" s="14" customFormat="1">
      <c r="B170" s="172"/>
      <c r="D170" s="158" t="s">
        <v>178</v>
      </c>
      <c r="E170" s="173" t="s">
        <v>3</v>
      </c>
      <c r="F170" s="174" t="s">
        <v>441</v>
      </c>
      <c r="H170" s="175">
        <v>8.85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178</v>
      </c>
      <c r="AU170" s="173" t="s">
        <v>85</v>
      </c>
      <c r="AV170" s="14" t="s">
        <v>85</v>
      </c>
      <c r="AW170" s="14" t="s">
        <v>37</v>
      </c>
      <c r="AX170" s="14" t="s">
        <v>76</v>
      </c>
      <c r="AY170" s="173" t="s">
        <v>159</v>
      </c>
    </row>
    <row r="171" spans="1:65" s="15" customFormat="1">
      <c r="B171" s="180"/>
      <c r="D171" s="158" t="s">
        <v>178</v>
      </c>
      <c r="E171" s="181" t="s">
        <v>3</v>
      </c>
      <c r="F171" s="182" t="s">
        <v>182</v>
      </c>
      <c r="H171" s="183">
        <v>8.85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178</v>
      </c>
      <c r="AU171" s="181" t="s">
        <v>85</v>
      </c>
      <c r="AV171" s="15" t="s">
        <v>174</v>
      </c>
      <c r="AW171" s="15" t="s">
        <v>37</v>
      </c>
      <c r="AX171" s="15" t="s">
        <v>83</v>
      </c>
      <c r="AY171" s="181" t="s">
        <v>159</v>
      </c>
    </row>
    <row r="172" spans="1:65" s="12" customFormat="1" ht="22.9" customHeight="1">
      <c r="B172" s="131"/>
      <c r="D172" s="132" t="s">
        <v>75</v>
      </c>
      <c r="E172" s="142" t="s">
        <v>221</v>
      </c>
      <c r="F172" s="142" t="s">
        <v>442</v>
      </c>
      <c r="I172" s="134"/>
      <c r="J172" s="143">
        <f>BK172</f>
        <v>0</v>
      </c>
      <c r="L172" s="131"/>
      <c r="M172" s="136"/>
      <c r="N172" s="137"/>
      <c r="O172" s="137"/>
      <c r="P172" s="138">
        <f>SUM(P173:P197)</f>
        <v>0</v>
      </c>
      <c r="Q172" s="137"/>
      <c r="R172" s="138">
        <f>SUM(R173:R197)</f>
        <v>0.85740000000000005</v>
      </c>
      <c r="S172" s="137"/>
      <c r="T172" s="139">
        <f>SUM(T173:T197)</f>
        <v>0.3</v>
      </c>
      <c r="AR172" s="132" t="s">
        <v>83</v>
      </c>
      <c r="AT172" s="140" t="s">
        <v>75</v>
      </c>
      <c r="AU172" s="140" t="s">
        <v>83</v>
      </c>
      <c r="AY172" s="132" t="s">
        <v>159</v>
      </c>
      <c r="BK172" s="141">
        <f>SUM(BK173:BK197)</f>
        <v>0</v>
      </c>
    </row>
    <row r="173" spans="1:65" s="2" customFormat="1" ht="16.5" customHeight="1">
      <c r="A173" s="34"/>
      <c r="B173" s="144"/>
      <c r="C173" s="145" t="s">
        <v>254</v>
      </c>
      <c r="D173" s="145" t="s">
        <v>161</v>
      </c>
      <c r="E173" s="146" t="s">
        <v>443</v>
      </c>
      <c r="F173" s="147" t="s">
        <v>444</v>
      </c>
      <c r="G173" s="148" t="s">
        <v>445</v>
      </c>
      <c r="H173" s="149">
        <v>1</v>
      </c>
      <c r="I173" s="150"/>
      <c r="J173" s="151">
        <f>ROUND(I173*H173,2)</f>
        <v>0</v>
      </c>
      <c r="K173" s="147" t="s">
        <v>173</v>
      </c>
      <c r="L173" s="35"/>
      <c r="M173" s="152" t="s">
        <v>3</v>
      </c>
      <c r="N173" s="153" t="s">
        <v>47</v>
      </c>
      <c r="O173" s="55"/>
      <c r="P173" s="154">
        <f>O173*H173</f>
        <v>0</v>
      </c>
      <c r="Q173" s="154">
        <v>0</v>
      </c>
      <c r="R173" s="154">
        <f>Q173*H173</f>
        <v>0</v>
      </c>
      <c r="S173" s="154">
        <v>0.15</v>
      </c>
      <c r="T173" s="155">
        <f>S173*H173</f>
        <v>0.15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174</v>
      </c>
      <c r="AT173" s="156" t="s">
        <v>161</v>
      </c>
      <c r="AU173" s="156" t="s">
        <v>85</v>
      </c>
      <c r="AY173" s="19" t="s">
        <v>159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83</v>
      </c>
      <c r="BK173" s="157">
        <f>ROUND(I173*H173,2)</f>
        <v>0</v>
      </c>
      <c r="BL173" s="19" t="s">
        <v>174</v>
      </c>
      <c r="BM173" s="156" t="s">
        <v>446</v>
      </c>
    </row>
    <row r="174" spans="1:65" s="2" customFormat="1">
      <c r="A174" s="34"/>
      <c r="B174" s="35"/>
      <c r="C174" s="34"/>
      <c r="D174" s="163" t="s">
        <v>176</v>
      </c>
      <c r="E174" s="34"/>
      <c r="F174" s="164" t="s">
        <v>447</v>
      </c>
      <c r="G174" s="34"/>
      <c r="H174" s="34"/>
      <c r="I174" s="160"/>
      <c r="J174" s="34"/>
      <c r="K174" s="34"/>
      <c r="L174" s="35"/>
      <c r="M174" s="161"/>
      <c r="N174" s="162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176</v>
      </c>
      <c r="AU174" s="19" t="s">
        <v>85</v>
      </c>
    </row>
    <row r="175" spans="1:65" s="13" customFormat="1">
      <c r="B175" s="165"/>
      <c r="D175" s="158" t="s">
        <v>178</v>
      </c>
      <c r="E175" s="166" t="s">
        <v>3</v>
      </c>
      <c r="F175" s="167" t="s">
        <v>448</v>
      </c>
      <c r="H175" s="166" t="s">
        <v>3</v>
      </c>
      <c r="I175" s="168"/>
      <c r="L175" s="165"/>
      <c r="M175" s="169"/>
      <c r="N175" s="170"/>
      <c r="O175" s="170"/>
      <c r="P175" s="170"/>
      <c r="Q175" s="170"/>
      <c r="R175" s="170"/>
      <c r="S175" s="170"/>
      <c r="T175" s="171"/>
      <c r="AT175" s="166" t="s">
        <v>178</v>
      </c>
      <c r="AU175" s="166" t="s">
        <v>85</v>
      </c>
      <c r="AV175" s="13" t="s">
        <v>83</v>
      </c>
      <c r="AW175" s="13" t="s">
        <v>37</v>
      </c>
      <c r="AX175" s="13" t="s">
        <v>76</v>
      </c>
      <c r="AY175" s="166" t="s">
        <v>159</v>
      </c>
    </row>
    <row r="176" spans="1:65" s="14" customFormat="1">
      <c r="B176" s="172"/>
      <c r="D176" s="158" t="s">
        <v>178</v>
      </c>
      <c r="E176" s="173" t="s">
        <v>3</v>
      </c>
      <c r="F176" s="174" t="s">
        <v>449</v>
      </c>
      <c r="H176" s="175">
        <v>1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178</v>
      </c>
      <c r="AU176" s="173" t="s">
        <v>85</v>
      </c>
      <c r="AV176" s="14" t="s">
        <v>85</v>
      </c>
      <c r="AW176" s="14" t="s">
        <v>37</v>
      </c>
      <c r="AX176" s="14" t="s">
        <v>76</v>
      </c>
      <c r="AY176" s="173" t="s">
        <v>159</v>
      </c>
    </row>
    <row r="177" spans="1:65" s="15" customFormat="1">
      <c r="B177" s="180"/>
      <c r="D177" s="158" t="s">
        <v>178</v>
      </c>
      <c r="E177" s="181" t="s">
        <v>3</v>
      </c>
      <c r="F177" s="182" t="s">
        <v>182</v>
      </c>
      <c r="H177" s="183">
        <v>1</v>
      </c>
      <c r="I177" s="184"/>
      <c r="L177" s="180"/>
      <c r="M177" s="185"/>
      <c r="N177" s="186"/>
      <c r="O177" s="186"/>
      <c r="P177" s="186"/>
      <c r="Q177" s="186"/>
      <c r="R177" s="186"/>
      <c r="S177" s="186"/>
      <c r="T177" s="187"/>
      <c r="AT177" s="181" t="s">
        <v>178</v>
      </c>
      <c r="AU177" s="181" t="s">
        <v>85</v>
      </c>
      <c r="AV177" s="15" t="s">
        <v>174</v>
      </c>
      <c r="AW177" s="15" t="s">
        <v>37</v>
      </c>
      <c r="AX177" s="15" t="s">
        <v>83</v>
      </c>
      <c r="AY177" s="181" t="s">
        <v>159</v>
      </c>
    </row>
    <row r="178" spans="1:65" s="2" customFormat="1" ht="16.5" customHeight="1">
      <c r="A178" s="34"/>
      <c r="B178" s="144"/>
      <c r="C178" s="145" t="s">
        <v>262</v>
      </c>
      <c r="D178" s="145" t="s">
        <v>161</v>
      </c>
      <c r="E178" s="146" t="s">
        <v>450</v>
      </c>
      <c r="F178" s="147" t="s">
        <v>451</v>
      </c>
      <c r="G178" s="148" t="s">
        <v>445</v>
      </c>
      <c r="H178" s="149">
        <v>2</v>
      </c>
      <c r="I178" s="150"/>
      <c r="J178" s="151">
        <f>ROUND(I178*H178,2)</f>
        <v>0</v>
      </c>
      <c r="K178" s="147" t="s">
        <v>173</v>
      </c>
      <c r="L178" s="35"/>
      <c r="M178" s="152" t="s">
        <v>3</v>
      </c>
      <c r="N178" s="153" t="s">
        <v>47</v>
      </c>
      <c r="O178" s="55"/>
      <c r="P178" s="154">
        <f>O178*H178</f>
        <v>0</v>
      </c>
      <c r="Q178" s="154">
        <v>0.21734000000000001</v>
      </c>
      <c r="R178" s="154">
        <f>Q178*H178</f>
        <v>0.43468000000000001</v>
      </c>
      <c r="S178" s="154">
        <v>0</v>
      </c>
      <c r="T178" s="15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174</v>
      </c>
      <c r="AT178" s="156" t="s">
        <v>161</v>
      </c>
      <c r="AU178" s="156" t="s">
        <v>85</v>
      </c>
      <c r="AY178" s="19" t="s">
        <v>159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9" t="s">
        <v>83</v>
      </c>
      <c r="BK178" s="157">
        <f>ROUND(I178*H178,2)</f>
        <v>0</v>
      </c>
      <c r="BL178" s="19" t="s">
        <v>174</v>
      </c>
      <c r="BM178" s="156" t="s">
        <v>452</v>
      </c>
    </row>
    <row r="179" spans="1:65" s="2" customFormat="1">
      <c r="A179" s="34"/>
      <c r="B179" s="35"/>
      <c r="C179" s="34"/>
      <c r="D179" s="163" t="s">
        <v>176</v>
      </c>
      <c r="E179" s="34"/>
      <c r="F179" s="164" t="s">
        <v>453</v>
      </c>
      <c r="G179" s="34"/>
      <c r="H179" s="34"/>
      <c r="I179" s="160"/>
      <c r="J179" s="34"/>
      <c r="K179" s="34"/>
      <c r="L179" s="35"/>
      <c r="M179" s="161"/>
      <c r="N179" s="162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176</v>
      </c>
      <c r="AU179" s="19" t="s">
        <v>85</v>
      </c>
    </row>
    <row r="180" spans="1:65" s="13" customFormat="1">
      <c r="B180" s="165"/>
      <c r="D180" s="158" t="s">
        <v>178</v>
      </c>
      <c r="E180" s="166" t="s">
        <v>3</v>
      </c>
      <c r="F180" s="167" t="s">
        <v>454</v>
      </c>
      <c r="H180" s="166" t="s">
        <v>3</v>
      </c>
      <c r="I180" s="168"/>
      <c r="L180" s="165"/>
      <c r="M180" s="169"/>
      <c r="N180" s="170"/>
      <c r="O180" s="170"/>
      <c r="P180" s="170"/>
      <c r="Q180" s="170"/>
      <c r="R180" s="170"/>
      <c r="S180" s="170"/>
      <c r="T180" s="171"/>
      <c r="AT180" s="166" t="s">
        <v>178</v>
      </c>
      <c r="AU180" s="166" t="s">
        <v>85</v>
      </c>
      <c r="AV180" s="13" t="s">
        <v>83</v>
      </c>
      <c r="AW180" s="13" t="s">
        <v>37</v>
      </c>
      <c r="AX180" s="13" t="s">
        <v>76</v>
      </c>
      <c r="AY180" s="166" t="s">
        <v>159</v>
      </c>
    </row>
    <row r="181" spans="1:65" s="14" customFormat="1">
      <c r="B181" s="172"/>
      <c r="D181" s="158" t="s">
        <v>178</v>
      </c>
      <c r="E181" s="173" t="s">
        <v>3</v>
      </c>
      <c r="F181" s="174" t="s">
        <v>449</v>
      </c>
      <c r="H181" s="175">
        <v>1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178</v>
      </c>
      <c r="AU181" s="173" t="s">
        <v>85</v>
      </c>
      <c r="AV181" s="14" t="s">
        <v>85</v>
      </c>
      <c r="AW181" s="14" t="s">
        <v>37</v>
      </c>
      <c r="AX181" s="14" t="s">
        <v>76</v>
      </c>
      <c r="AY181" s="173" t="s">
        <v>159</v>
      </c>
    </row>
    <row r="182" spans="1:65" s="14" customFormat="1">
      <c r="B182" s="172"/>
      <c r="D182" s="158" t="s">
        <v>178</v>
      </c>
      <c r="E182" s="173" t="s">
        <v>3</v>
      </c>
      <c r="F182" s="174" t="s">
        <v>455</v>
      </c>
      <c r="H182" s="175">
        <v>1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178</v>
      </c>
      <c r="AU182" s="173" t="s">
        <v>85</v>
      </c>
      <c r="AV182" s="14" t="s">
        <v>85</v>
      </c>
      <c r="AW182" s="14" t="s">
        <v>37</v>
      </c>
      <c r="AX182" s="14" t="s">
        <v>76</v>
      </c>
      <c r="AY182" s="173" t="s">
        <v>159</v>
      </c>
    </row>
    <row r="183" spans="1:65" s="15" customFormat="1">
      <c r="B183" s="180"/>
      <c r="D183" s="158" t="s">
        <v>178</v>
      </c>
      <c r="E183" s="181" t="s">
        <v>3</v>
      </c>
      <c r="F183" s="182" t="s">
        <v>182</v>
      </c>
      <c r="H183" s="183">
        <v>2</v>
      </c>
      <c r="I183" s="184"/>
      <c r="L183" s="180"/>
      <c r="M183" s="185"/>
      <c r="N183" s="186"/>
      <c r="O183" s="186"/>
      <c r="P183" s="186"/>
      <c r="Q183" s="186"/>
      <c r="R183" s="186"/>
      <c r="S183" s="186"/>
      <c r="T183" s="187"/>
      <c r="AT183" s="181" t="s">
        <v>178</v>
      </c>
      <c r="AU183" s="181" t="s">
        <v>85</v>
      </c>
      <c r="AV183" s="15" t="s">
        <v>174</v>
      </c>
      <c r="AW183" s="15" t="s">
        <v>37</v>
      </c>
      <c r="AX183" s="15" t="s">
        <v>83</v>
      </c>
      <c r="AY183" s="181" t="s">
        <v>159</v>
      </c>
    </row>
    <row r="184" spans="1:65" s="2" customFormat="1" ht="16.5" customHeight="1">
      <c r="A184" s="34"/>
      <c r="B184" s="144"/>
      <c r="C184" s="188" t="s">
        <v>268</v>
      </c>
      <c r="D184" s="188" t="s">
        <v>278</v>
      </c>
      <c r="E184" s="189" t="s">
        <v>456</v>
      </c>
      <c r="F184" s="190" t="s">
        <v>457</v>
      </c>
      <c r="G184" s="191" t="s">
        <v>445</v>
      </c>
      <c r="H184" s="192">
        <v>2</v>
      </c>
      <c r="I184" s="193"/>
      <c r="J184" s="194">
        <f>ROUND(I184*H184,2)</f>
        <v>0</v>
      </c>
      <c r="K184" s="190" t="s">
        <v>173</v>
      </c>
      <c r="L184" s="195"/>
      <c r="M184" s="196" t="s">
        <v>3</v>
      </c>
      <c r="N184" s="197" t="s">
        <v>47</v>
      </c>
      <c r="O184" s="55"/>
      <c r="P184" s="154">
        <f>O184*H184</f>
        <v>0</v>
      </c>
      <c r="Q184" s="154">
        <v>0.05</v>
      </c>
      <c r="R184" s="154">
        <f>Q184*H184</f>
        <v>0.1</v>
      </c>
      <c r="S184" s="154">
        <v>0</v>
      </c>
      <c r="T184" s="15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221</v>
      </c>
      <c r="AT184" s="156" t="s">
        <v>278</v>
      </c>
      <c r="AU184" s="156" t="s">
        <v>85</v>
      </c>
      <c r="AY184" s="19" t="s">
        <v>159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9" t="s">
        <v>83</v>
      </c>
      <c r="BK184" s="157">
        <f>ROUND(I184*H184,2)</f>
        <v>0</v>
      </c>
      <c r="BL184" s="19" t="s">
        <v>174</v>
      </c>
      <c r="BM184" s="156" t="s">
        <v>458</v>
      </c>
    </row>
    <row r="185" spans="1:65" s="13" customFormat="1">
      <c r="B185" s="165"/>
      <c r="D185" s="158" t="s">
        <v>178</v>
      </c>
      <c r="E185" s="166" t="s">
        <v>3</v>
      </c>
      <c r="F185" s="167" t="s">
        <v>459</v>
      </c>
      <c r="H185" s="166" t="s">
        <v>3</v>
      </c>
      <c r="I185" s="168"/>
      <c r="L185" s="165"/>
      <c r="M185" s="169"/>
      <c r="N185" s="170"/>
      <c r="O185" s="170"/>
      <c r="P185" s="170"/>
      <c r="Q185" s="170"/>
      <c r="R185" s="170"/>
      <c r="S185" s="170"/>
      <c r="T185" s="171"/>
      <c r="AT185" s="166" t="s">
        <v>178</v>
      </c>
      <c r="AU185" s="166" t="s">
        <v>85</v>
      </c>
      <c r="AV185" s="13" t="s">
        <v>83</v>
      </c>
      <c r="AW185" s="13" t="s">
        <v>37</v>
      </c>
      <c r="AX185" s="13" t="s">
        <v>76</v>
      </c>
      <c r="AY185" s="166" t="s">
        <v>159</v>
      </c>
    </row>
    <row r="186" spans="1:65" s="14" customFormat="1">
      <c r="B186" s="172"/>
      <c r="D186" s="158" t="s">
        <v>178</v>
      </c>
      <c r="E186" s="173" t="s">
        <v>3</v>
      </c>
      <c r="F186" s="174" t="s">
        <v>460</v>
      </c>
      <c r="H186" s="175">
        <v>2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178</v>
      </c>
      <c r="AU186" s="173" t="s">
        <v>85</v>
      </c>
      <c r="AV186" s="14" t="s">
        <v>85</v>
      </c>
      <c r="AW186" s="14" t="s">
        <v>37</v>
      </c>
      <c r="AX186" s="14" t="s">
        <v>76</v>
      </c>
      <c r="AY186" s="173" t="s">
        <v>159</v>
      </c>
    </row>
    <row r="187" spans="1:65" s="15" customFormat="1">
      <c r="B187" s="180"/>
      <c r="D187" s="158" t="s">
        <v>178</v>
      </c>
      <c r="E187" s="181" t="s">
        <v>3</v>
      </c>
      <c r="F187" s="182" t="s">
        <v>182</v>
      </c>
      <c r="H187" s="183">
        <v>2</v>
      </c>
      <c r="I187" s="184"/>
      <c r="L187" s="180"/>
      <c r="M187" s="185"/>
      <c r="N187" s="186"/>
      <c r="O187" s="186"/>
      <c r="P187" s="186"/>
      <c r="Q187" s="186"/>
      <c r="R187" s="186"/>
      <c r="S187" s="186"/>
      <c r="T187" s="187"/>
      <c r="AT187" s="181" t="s">
        <v>178</v>
      </c>
      <c r="AU187" s="181" t="s">
        <v>85</v>
      </c>
      <c r="AV187" s="15" t="s">
        <v>174</v>
      </c>
      <c r="AW187" s="15" t="s">
        <v>37</v>
      </c>
      <c r="AX187" s="15" t="s">
        <v>83</v>
      </c>
      <c r="AY187" s="181" t="s">
        <v>159</v>
      </c>
    </row>
    <row r="188" spans="1:65" s="2" customFormat="1" ht="16.5" customHeight="1">
      <c r="A188" s="34"/>
      <c r="B188" s="144"/>
      <c r="C188" s="145" t="s">
        <v>9</v>
      </c>
      <c r="D188" s="145" t="s">
        <v>161</v>
      </c>
      <c r="E188" s="146" t="s">
        <v>461</v>
      </c>
      <c r="F188" s="147" t="s">
        <v>462</v>
      </c>
      <c r="G188" s="148" t="s">
        <v>445</v>
      </c>
      <c r="H188" s="149">
        <v>1</v>
      </c>
      <c r="I188" s="150"/>
      <c r="J188" s="151">
        <f>ROUND(I188*H188,2)</f>
        <v>0</v>
      </c>
      <c r="K188" s="147" t="s">
        <v>173</v>
      </c>
      <c r="L188" s="35"/>
      <c r="M188" s="152" t="s">
        <v>3</v>
      </c>
      <c r="N188" s="153" t="s">
        <v>47</v>
      </c>
      <c r="O188" s="55"/>
      <c r="P188" s="154">
        <f>O188*H188</f>
        <v>0</v>
      </c>
      <c r="Q188" s="154">
        <v>0.32272000000000001</v>
      </c>
      <c r="R188" s="154">
        <f>Q188*H188</f>
        <v>0.32272000000000001</v>
      </c>
      <c r="S188" s="154">
        <v>0</v>
      </c>
      <c r="T188" s="15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174</v>
      </c>
      <c r="AT188" s="156" t="s">
        <v>161</v>
      </c>
      <c r="AU188" s="156" t="s">
        <v>85</v>
      </c>
      <c r="AY188" s="19" t="s">
        <v>159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9" t="s">
        <v>83</v>
      </c>
      <c r="BK188" s="157">
        <f>ROUND(I188*H188,2)</f>
        <v>0</v>
      </c>
      <c r="BL188" s="19" t="s">
        <v>174</v>
      </c>
      <c r="BM188" s="156" t="s">
        <v>463</v>
      </c>
    </row>
    <row r="189" spans="1:65" s="2" customFormat="1">
      <c r="A189" s="34"/>
      <c r="B189" s="35"/>
      <c r="C189" s="34"/>
      <c r="D189" s="163" t="s">
        <v>176</v>
      </c>
      <c r="E189" s="34"/>
      <c r="F189" s="164" t="s">
        <v>464</v>
      </c>
      <c r="G189" s="34"/>
      <c r="H189" s="34"/>
      <c r="I189" s="160"/>
      <c r="J189" s="34"/>
      <c r="K189" s="34"/>
      <c r="L189" s="35"/>
      <c r="M189" s="161"/>
      <c r="N189" s="162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176</v>
      </c>
      <c r="AU189" s="19" t="s">
        <v>85</v>
      </c>
    </row>
    <row r="190" spans="1:65" s="13" customFormat="1">
      <c r="B190" s="165"/>
      <c r="D190" s="158" t="s">
        <v>178</v>
      </c>
      <c r="E190" s="166" t="s">
        <v>3</v>
      </c>
      <c r="F190" s="167" t="s">
        <v>465</v>
      </c>
      <c r="H190" s="166" t="s">
        <v>3</v>
      </c>
      <c r="I190" s="168"/>
      <c r="L190" s="165"/>
      <c r="M190" s="169"/>
      <c r="N190" s="170"/>
      <c r="O190" s="170"/>
      <c r="P190" s="170"/>
      <c r="Q190" s="170"/>
      <c r="R190" s="170"/>
      <c r="S190" s="170"/>
      <c r="T190" s="171"/>
      <c r="AT190" s="166" t="s">
        <v>178</v>
      </c>
      <c r="AU190" s="166" t="s">
        <v>85</v>
      </c>
      <c r="AV190" s="13" t="s">
        <v>83</v>
      </c>
      <c r="AW190" s="13" t="s">
        <v>37</v>
      </c>
      <c r="AX190" s="13" t="s">
        <v>76</v>
      </c>
      <c r="AY190" s="166" t="s">
        <v>159</v>
      </c>
    </row>
    <row r="191" spans="1:65" s="14" customFormat="1">
      <c r="B191" s="172"/>
      <c r="D191" s="158" t="s">
        <v>178</v>
      </c>
      <c r="E191" s="173" t="s">
        <v>3</v>
      </c>
      <c r="F191" s="174" t="s">
        <v>466</v>
      </c>
      <c r="H191" s="175">
        <v>1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178</v>
      </c>
      <c r="AU191" s="173" t="s">
        <v>85</v>
      </c>
      <c r="AV191" s="14" t="s">
        <v>85</v>
      </c>
      <c r="AW191" s="14" t="s">
        <v>37</v>
      </c>
      <c r="AX191" s="14" t="s">
        <v>76</v>
      </c>
      <c r="AY191" s="173" t="s">
        <v>159</v>
      </c>
    </row>
    <row r="192" spans="1:65" s="15" customFormat="1">
      <c r="B192" s="180"/>
      <c r="D192" s="158" t="s">
        <v>178</v>
      </c>
      <c r="E192" s="181" t="s">
        <v>3</v>
      </c>
      <c r="F192" s="182" t="s">
        <v>182</v>
      </c>
      <c r="H192" s="183">
        <v>1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178</v>
      </c>
      <c r="AU192" s="181" t="s">
        <v>85</v>
      </c>
      <c r="AV192" s="15" t="s">
        <v>174</v>
      </c>
      <c r="AW192" s="15" t="s">
        <v>37</v>
      </c>
      <c r="AX192" s="15" t="s">
        <v>83</v>
      </c>
      <c r="AY192" s="181" t="s">
        <v>159</v>
      </c>
    </row>
    <row r="193" spans="1:65" s="2" customFormat="1" ht="21.75" customHeight="1">
      <c r="A193" s="34"/>
      <c r="B193" s="144"/>
      <c r="C193" s="145" t="s">
        <v>282</v>
      </c>
      <c r="D193" s="145" t="s">
        <v>161</v>
      </c>
      <c r="E193" s="146" t="s">
        <v>467</v>
      </c>
      <c r="F193" s="147" t="s">
        <v>468</v>
      </c>
      <c r="G193" s="148" t="s">
        <v>445</v>
      </c>
      <c r="H193" s="149">
        <v>1</v>
      </c>
      <c r="I193" s="150"/>
      <c r="J193" s="151">
        <f>ROUND(I193*H193,2)</f>
        <v>0</v>
      </c>
      <c r="K193" s="147" t="s">
        <v>173</v>
      </c>
      <c r="L193" s="35"/>
      <c r="M193" s="152" t="s">
        <v>3</v>
      </c>
      <c r="N193" s="153" t="s">
        <v>47</v>
      </c>
      <c r="O193" s="55"/>
      <c r="P193" s="154">
        <f>O193*H193</f>
        <v>0</v>
      </c>
      <c r="Q193" s="154">
        <v>0</v>
      </c>
      <c r="R193" s="154">
        <f>Q193*H193</f>
        <v>0</v>
      </c>
      <c r="S193" s="154">
        <v>0.15</v>
      </c>
      <c r="T193" s="155">
        <f>S193*H193</f>
        <v>0.15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174</v>
      </c>
      <c r="AT193" s="156" t="s">
        <v>161</v>
      </c>
      <c r="AU193" s="156" t="s">
        <v>85</v>
      </c>
      <c r="AY193" s="19" t="s">
        <v>159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9" t="s">
        <v>83</v>
      </c>
      <c r="BK193" s="157">
        <f>ROUND(I193*H193,2)</f>
        <v>0</v>
      </c>
      <c r="BL193" s="19" t="s">
        <v>174</v>
      </c>
      <c r="BM193" s="156" t="s">
        <v>469</v>
      </c>
    </row>
    <row r="194" spans="1:65" s="2" customFormat="1">
      <c r="A194" s="34"/>
      <c r="B194" s="35"/>
      <c r="C194" s="34"/>
      <c r="D194" s="163" t="s">
        <v>176</v>
      </c>
      <c r="E194" s="34"/>
      <c r="F194" s="164" t="s">
        <v>470</v>
      </c>
      <c r="G194" s="34"/>
      <c r="H194" s="34"/>
      <c r="I194" s="160"/>
      <c r="J194" s="34"/>
      <c r="K194" s="34"/>
      <c r="L194" s="35"/>
      <c r="M194" s="161"/>
      <c r="N194" s="162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176</v>
      </c>
      <c r="AU194" s="19" t="s">
        <v>85</v>
      </c>
    </row>
    <row r="195" spans="1:65" s="13" customFormat="1">
      <c r="B195" s="165"/>
      <c r="D195" s="158" t="s">
        <v>178</v>
      </c>
      <c r="E195" s="166" t="s">
        <v>3</v>
      </c>
      <c r="F195" s="167" t="s">
        <v>448</v>
      </c>
      <c r="H195" s="166" t="s">
        <v>3</v>
      </c>
      <c r="I195" s="168"/>
      <c r="L195" s="165"/>
      <c r="M195" s="169"/>
      <c r="N195" s="170"/>
      <c r="O195" s="170"/>
      <c r="P195" s="170"/>
      <c r="Q195" s="170"/>
      <c r="R195" s="170"/>
      <c r="S195" s="170"/>
      <c r="T195" s="171"/>
      <c r="AT195" s="166" t="s">
        <v>178</v>
      </c>
      <c r="AU195" s="166" t="s">
        <v>85</v>
      </c>
      <c r="AV195" s="13" t="s">
        <v>83</v>
      </c>
      <c r="AW195" s="13" t="s">
        <v>37</v>
      </c>
      <c r="AX195" s="13" t="s">
        <v>76</v>
      </c>
      <c r="AY195" s="166" t="s">
        <v>159</v>
      </c>
    </row>
    <row r="196" spans="1:65" s="14" customFormat="1">
      <c r="B196" s="172"/>
      <c r="D196" s="158" t="s">
        <v>178</v>
      </c>
      <c r="E196" s="173" t="s">
        <v>3</v>
      </c>
      <c r="F196" s="174" t="s">
        <v>455</v>
      </c>
      <c r="H196" s="175">
        <v>1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3" t="s">
        <v>178</v>
      </c>
      <c r="AU196" s="173" t="s">
        <v>85</v>
      </c>
      <c r="AV196" s="14" t="s">
        <v>85</v>
      </c>
      <c r="AW196" s="14" t="s">
        <v>37</v>
      </c>
      <c r="AX196" s="14" t="s">
        <v>76</v>
      </c>
      <c r="AY196" s="173" t="s">
        <v>159</v>
      </c>
    </row>
    <row r="197" spans="1:65" s="15" customFormat="1">
      <c r="B197" s="180"/>
      <c r="D197" s="158" t="s">
        <v>178</v>
      </c>
      <c r="E197" s="181" t="s">
        <v>3</v>
      </c>
      <c r="F197" s="182" t="s">
        <v>182</v>
      </c>
      <c r="H197" s="183">
        <v>1</v>
      </c>
      <c r="I197" s="184"/>
      <c r="L197" s="180"/>
      <c r="M197" s="185"/>
      <c r="N197" s="186"/>
      <c r="O197" s="186"/>
      <c r="P197" s="186"/>
      <c r="Q197" s="186"/>
      <c r="R197" s="186"/>
      <c r="S197" s="186"/>
      <c r="T197" s="187"/>
      <c r="AT197" s="181" t="s">
        <v>178</v>
      </c>
      <c r="AU197" s="181" t="s">
        <v>85</v>
      </c>
      <c r="AV197" s="15" t="s">
        <v>174</v>
      </c>
      <c r="AW197" s="15" t="s">
        <v>37</v>
      </c>
      <c r="AX197" s="15" t="s">
        <v>83</v>
      </c>
      <c r="AY197" s="181" t="s">
        <v>159</v>
      </c>
    </row>
    <row r="198" spans="1:65" s="12" customFormat="1" ht="22.9" customHeight="1">
      <c r="B198" s="131"/>
      <c r="D198" s="132" t="s">
        <v>75</v>
      </c>
      <c r="E198" s="142" t="s">
        <v>471</v>
      </c>
      <c r="F198" s="142" t="s">
        <v>472</v>
      </c>
      <c r="I198" s="134"/>
      <c r="J198" s="143">
        <f>BK198</f>
        <v>0</v>
      </c>
      <c r="L198" s="131"/>
      <c r="M198" s="136"/>
      <c r="N198" s="137"/>
      <c r="O198" s="137"/>
      <c r="P198" s="138">
        <f>SUM(P199:P274)</f>
        <v>0</v>
      </c>
      <c r="Q198" s="137"/>
      <c r="R198" s="138">
        <f>SUM(R199:R274)</f>
        <v>2.1491355000000003</v>
      </c>
      <c r="S198" s="137"/>
      <c r="T198" s="139">
        <f>SUM(T199:T274)</f>
        <v>0</v>
      </c>
      <c r="AR198" s="132" t="s">
        <v>83</v>
      </c>
      <c r="AT198" s="140" t="s">
        <v>75</v>
      </c>
      <c r="AU198" s="140" t="s">
        <v>83</v>
      </c>
      <c r="AY198" s="132" t="s">
        <v>159</v>
      </c>
      <c r="BK198" s="141">
        <f>SUM(BK199:BK274)</f>
        <v>0</v>
      </c>
    </row>
    <row r="199" spans="1:65" s="2" customFormat="1" ht="16.5" customHeight="1">
      <c r="A199" s="34"/>
      <c r="B199" s="144"/>
      <c r="C199" s="145" t="s">
        <v>292</v>
      </c>
      <c r="D199" s="145" t="s">
        <v>161</v>
      </c>
      <c r="E199" s="146" t="s">
        <v>473</v>
      </c>
      <c r="F199" s="147" t="s">
        <v>474</v>
      </c>
      <c r="G199" s="148" t="s">
        <v>207</v>
      </c>
      <c r="H199" s="149">
        <v>1.05</v>
      </c>
      <c r="I199" s="150"/>
      <c r="J199" s="151">
        <f>ROUND(I199*H199,2)</f>
        <v>0</v>
      </c>
      <c r="K199" s="147" t="s">
        <v>173</v>
      </c>
      <c r="L199" s="35"/>
      <c r="M199" s="152" t="s">
        <v>3</v>
      </c>
      <c r="N199" s="153" t="s">
        <v>47</v>
      </c>
      <c r="O199" s="55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174</v>
      </c>
      <c r="AT199" s="156" t="s">
        <v>161</v>
      </c>
      <c r="AU199" s="156" t="s">
        <v>85</v>
      </c>
      <c r="AY199" s="19" t="s">
        <v>159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83</v>
      </c>
      <c r="BK199" s="157">
        <f>ROUND(I199*H199,2)</f>
        <v>0</v>
      </c>
      <c r="BL199" s="19" t="s">
        <v>174</v>
      </c>
      <c r="BM199" s="156" t="s">
        <v>475</v>
      </c>
    </row>
    <row r="200" spans="1:65" s="2" customFormat="1">
      <c r="A200" s="34"/>
      <c r="B200" s="35"/>
      <c r="C200" s="34"/>
      <c r="D200" s="163" t="s">
        <v>176</v>
      </c>
      <c r="E200" s="34"/>
      <c r="F200" s="164" t="s">
        <v>476</v>
      </c>
      <c r="G200" s="34"/>
      <c r="H200" s="34"/>
      <c r="I200" s="160"/>
      <c r="J200" s="34"/>
      <c r="K200" s="34"/>
      <c r="L200" s="35"/>
      <c r="M200" s="161"/>
      <c r="N200" s="162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176</v>
      </c>
      <c r="AU200" s="19" t="s">
        <v>85</v>
      </c>
    </row>
    <row r="201" spans="1:65" s="13" customFormat="1">
      <c r="B201" s="165"/>
      <c r="D201" s="158" t="s">
        <v>178</v>
      </c>
      <c r="E201" s="166" t="s">
        <v>3</v>
      </c>
      <c r="F201" s="167" t="s">
        <v>477</v>
      </c>
      <c r="H201" s="166" t="s">
        <v>3</v>
      </c>
      <c r="I201" s="168"/>
      <c r="L201" s="165"/>
      <c r="M201" s="169"/>
      <c r="N201" s="170"/>
      <c r="O201" s="170"/>
      <c r="P201" s="170"/>
      <c r="Q201" s="170"/>
      <c r="R201" s="170"/>
      <c r="S201" s="170"/>
      <c r="T201" s="171"/>
      <c r="AT201" s="166" t="s">
        <v>178</v>
      </c>
      <c r="AU201" s="166" t="s">
        <v>85</v>
      </c>
      <c r="AV201" s="13" t="s">
        <v>83</v>
      </c>
      <c r="AW201" s="13" t="s">
        <v>37</v>
      </c>
      <c r="AX201" s="13" t="s">
        <v>76</v>
      </c>
      <c r="AY201" s="166" t="s">
        <v>159</v>
      </c>
    </row>
    <row r="202" spans="1:65" s="14" customFormat="1">
      <c r="B202" s="172"/>
      <c r="D202" s="158" t="s">
        <v>178</v>
      </c>
      <c r="E202" s="173" t="s">
        <v>3</v>
      </c>
      <c r="F202" s="174" t="s">
        <v>478</v>
      </c>
      <c r="H202" s="175">
        <v>1.05</v>
      </c>
      <c r="I202" s="176"/>
      <c r="L202" s="172"/>
      <c r="M202" s="177"/>
      <c r="N202" s="178"/>
      <c r="O202" s="178"/>
      <c r="P202" s="178"/>
      <c r="Q202" s="178"/>
      <c r="R202" s="178"/>
      <c r="S202" s="178"/>
      <c r="T202" s="179"/>
      <c r="AT202" s="173" t="s">
        <v>178</v>
      </c>
      <c r="AU202" s="173" t="s">
        <v>85</v>
      </c>
      <c r="AV202" s="14" t="s">
        <v>85</v>
      </c>
      <c r="AW202" s="14" t="s">
        <v>37</v>
      </c>
      <c r="AX202" s="14" t="s">
        <v>76</v>
      </c>
      <c r="AY202" s="173" t="s">
        <v>159</v>
      </c>
    </row>
    <row r="203" spans="1:65" s="15" customFormat="1">
      <c r="B203" s="180"/>
      <c r="D203" s="158" t="s">
        <v>178</v>
      </c>
      <c r="E203" s="181" t="s">
        <v>3</v>
      </c>
      <c r="F203" s="182" t="s">
        <v>182</v>
      </c>
      <c r="H203" s="183">
        <v>1.05</v>
      </c>
      <c r="I203" s="184"/>
      <c r="L203" s="180"/>
      <c r="M203" s="185"/>
      <c r="N203" s="186"/>
      <c r="O203" s="186"/>
      <c r="P203" s="186"/>
      <c r="Q203" s="186"/>
      <c r="R203" s="186"/>
      <c r="S203" s="186"/>
      <c r="T203" s="187"/>
      <c r="AT203" s="181" t="s">
        <v>178</v>
      </c>
      <c r="AU203" s="181" t="s">
        <v>85</v>
      </c>
      <c r="AV203" s="15" t="s">
        <v>174</v>
      </c>
      <c r="AW203" s="15" t="s">
        <v>37</v>
      </c>
      <c r="AX203" s="15" t="s">
        <v>83</v>
      </c>
      <c r="AY203" s="181" t="s">
        <v>159</v>
      </c>
    </row>
    <row r="204" spans="1:65" s="2" customFormat="1" ht="37.9" customHeight="1">
      <c r="A204" s="34"/>
      <c r="B204" s="144"/>
      <c r="C204" s="145" t="s">
        <v>299</v>
      </c>
      <c r="D204" s="145" t="s">
        <v>161</v>
      </c>
      <c r="E204" s="146" t="s">
        <v>222</v>
      </c>
      <c r="F204" s="147" t="s">
        <v>223</v>
      </c>
      <c r="G204" s="148" t="s">
        <v>207</v>
      </c>
      <c r="H204" s="149">
        <v>1.05</v>
      </c>
      <c r="I204" s="150"/>
      <c r="J204" s="151">
        <f>ROUND(I204*H204,2)</f>
        <v>0</v>
      </c>
      <c r="K204" s="147" t="s">
        <v>173</v>
      </c>
      <c r="L204" s="35"/>
      <c r="M204" s="152" t="s">
        <v>3</v>
      </c>
      <c r="N204" s="153" t="s">
        <v>47</v>
      </c>
      <c r="O204" s="55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6" t="s">
        <v>174</v>
      </c>
      <c r="AT204" s="156" t="s">
        <v>161</v>
      </c>
      <c r="AU204" s="156" t="s">
        <v>85</v>
      </c>
      <c r="AY204" s="19" t="s">
        <v>159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9" t="s">
        <v>83</v>
      </c>
      <c r="BK204" s="157">
        <f>ROUND(I204*H204,2)</f>
        <v>0</v>
      </c>
      <c r="BL204" s="19" t="s">
        <v>174</v>
      </c>
      <c r="BM204" s="156" t="s">
        <v>479</v>
      </c>
    </row>
    <row r="205" spans="1:65" s="2" customFormat="1">
      <c r="A205" s="34"/>
      <c r="B205" s="35"/>
      <c r="C205" s="34"/>
      <c r="D205" s="163" t="s">
        <v>176</v>
      </c>
      <c r="E205" s="34"/>
      <c r="F205" s="164" t="s">
        <v>225</v>
      </c>
      <c r="G205" s="34"/>
      <c r="H205" s="34"/>
      <c r="I205" s="160"/>
      <c r="J205" s="34"/>
      <c r="K205" s="34"/>
      <c r="L205" s="35"/>
      <c r="M205" s="161"/>
      <c r="N205" s="162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176</v>
      </c>
      <c r="AU205" s="19" t="s">
        <v>85</v>
      </c>
    </row>
    <row r="206" spans="1:65" s="13" customFormat="1">
      <c r="B206" s="165"/>
      <c r="D206" s="158" t="s">
        <v>178</v>
      </c>
      <c r="E206" s="166" t="s">
        <v>3</v>
      </c>
      <c r="F206" s="167" t="s">
        <v>226</v>
      </c>
      <c r="H206" s="166" t="s">
        <v>3</v>
      </c>
      <c r="I206" s="168"/>
      <c r="L206" s="165"/>
      <c r="M206" s="169"/>
      <c r="N206" s="170"/>
      <c r="O206" s="170"/>
      <c r="P206" s="170"/>
      <c r="Q206" s="170"/>
      <c r="R206" s="170"/>
      <c r="S206" s="170"/>
      <c r="T206" s="171"/>
      <c r="AT206" s="166" t="s">
        <v>178</v>
      </c>
      <c r="AU206" s="166" t="s">
        <v>85</v>
      </c>
      <c r="AV206" s="13" t="s">
        <v>83</v>
      </c>
      <c r="AW206" s="13" t="s">
        <v>37</v>
      </c>
      <c r="AX206" s="13" t="s">
        <v>76</v>
      </c>
      <c r="AY206" s="166" t="s">
        <v>159</v>
      </c>
    </row>
    <row r="207" spans="1:65" s="14" customFormat="1">
      <c r="B207" s="172"/>
      <c r="D207" s="158" t="s">
        <v>178</v>
      </c>
      <c r="E207" s="173" t="s">
        <v>3</v>
      </c>
      <c r="F207" s="174" t="s">
        <v>480</v>
      </c>
      <c r="H207" s="175">
        <v>1.05</v>
      </c>
      <c r="I207" s="176"/>
      <c r="L207" s="172"/>
      <c r="M207" s="177"/>
      <c r="N207" s="178"/>
      <c r="O207" s="178"/>
      <c r="P207" s="178"/>
      <c r="Q207" s="178"/>
      <c r="R207" s="178"/>
      <c r="S207" s="178"/>
      <c r="T207" s="179"/>
      <c r="AT207" s="173" t="s">
        <v>178</v>
      </c>
      <c r="AU207" s="173" t="s">
        <v>85</v>
      </c>
      <c r="AV207" s="14" t="s">
        <v>85</v>
      </c>
      <c r="AW207" s="14" t="s">
        <v>37</v>
      </c>
      <c r="AX207" s="14" t="s">
        <v>76</v>
      </c>
      <c r="AY207" s="173" t="s">
        <v>159</v>
      </c>
    </row>
    <row r="208" spans="1:65" s="15" customFormat="1">
      <c r="B208" s="180"/>
      <c r="D208" s="158" t="s">
        <v>178</v>
      </c>
      <c r="E208" s="181" t="s">
        <v>3</v>
      </c>
      <c r="F208" s="182" t="s">
        <v>182</v>
      </c>
      <c r="H208" s="183">
        <v>1.05</v>
      </c>
      <c r="I208" s="184"/>
      <c r="L208" s="180"/>
      <c r="M208" s="185"/>
      <c r="N208" s="186"/>
      <c r="O208" s="186"/>
      <c r="P208" s="186"/>
      <c r="Q208" s="186"/>
      <c r="R208" s="186"/>
      <c r="S208" s="186"/>
      <c r="T208" s="187"/>
      <c r="AT208" s="181" t="s">
        <v>178</v>
      </c>
      <c r="AU208" s="181" t="s">
        <v>85</v>
      </c>
      <c r="AV208" s="15" t="s">
        <v>174</v>
      </c>
      <c r="AW208" s="15" t="s">
        <v>37</v>
      </c>
      <c r="AX208" s="15" t="s">
        <v>83</v>
      </c>
      <c r="AY208" s="181" t="s">
        <v>159</v>
      </c>
    </row>
    <row r="209" spans="1:65" s="2" customFormat="1" ht="24.2" customHeight="1">
      <c r="A209" s="34"/>
      <c r="B209" s="144"/>
      <c r="C209" s="145" t="s">
        <v>306</v>
      </c>
      <c r="D209" s="145" t="s">
        <v>161</v>
      </c>
      <c r="E209" s="146" t="s">
        <v>481</v>
      </c>
      <c r="F209" s="147" t="s">
        <v>482</v>
      </c>
      <c r="G209" s="148" t="s">
        <v>207</v>
      </c>
      <c r="H209" s="149">
        <v>0.68600000000000005</v>
      </c>
      <c r="I209" s="150"/>
      <c r="J209" s="151">
        <f>ROUND(I209*H209,2)</f>
        <v>0</v>
      </c>
      <c r="K209" s="147" t="s">
        <v>173</v>
      </c>
      <c r="L209" s="35"/>
      <c r="M209" s="152" t="s">
        <v>3</v>
      </c>
      <c r="N209" s="153" t="s">
        <v>47</v>
      </c>
      <c r="O209" s="55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174</v>
      </c>
      <c r="AT209" s="156" t="s">
        <v>161</v>
      </c>
      <c r="AU209" s="156" t="s">
        <v>85</v>
      </c>
      <c r="AY209" s="19" t="s">
        <v>159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9" t="s">
        <v>83</v>
      </c>
      <c r="BK209" s="157">
        <f>ROUND(I209*H209,2)</f>
        <v>0</v>
      </c>
      <c r="BL209" s="19" t="s">
        <v>174</v>
      </c>
      <c r="BM209" s="156" t="s">
        <v>483</v>
      </c>
    </row>
    <row r="210" spans="1:65" s="2" customFormat="1">
      <c r="A210" s="34"/>
      <c r="B210" s="35"/>
      <c r="C210" s="34"/>
      <c r="D210" s="163" t="s">
        <v>176</v>
      </c>
      <c r="E210" s="34"/>
      <c r="F210" s="164" t="s">
        <v>484</v>
      </c>
      <c r="G210" s="34"/>
      <c r="H210" s="34"/>
      <c r="I210" s="160"/>
      <c r="J210" s="34"/>
      <c r="K210" s="34"/>
      <c r="L210" s="35"/>
      <c r="M210" s="161"/>
      <c r="N210" s="162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176</v>
      </c>
      <c r="AU210" s="19" t="s">
        <v>85</v>
      </c>
    </row>
    <row r="211" spans="1:65" s="13" customFormat="1">
      <c r="B211" s="165"/>
      <c r="D211" s="158" t="s">
        <v>178</v>
      </c>
      <c r="E211" s="166" t="s">
        <v>3</v>
      </c>
      <c r="F211" s="167" t="s">
        <v>485</v>
      </c>
      <c r="H211" s="166" t="s">
        <v>3</v>
      </c>
      <c r="I211" s="168"/>
      <c r="L211" s="165"/>
      <c r="M211" s="169"/>
      <c r="N211" s="170"/>
      <c r="O211" s="170"/>
      <c r="P211" s="170"/>
      <c r="Q211" s="170"/>
      <c r="R211" s="170"/>
      <c r="S211" s="170"/>
      <c r="T211" s="171"/>
      <c r="AT211" s="166" t="s">
        <v>178</v>
      </c>
      <c r="AU211" s="166" t="s">
        <v>85</v>
      </c>
      <c r="AV211" s="13" t="s">
        <v>83</v>
      </c>
      <c r="AW211" s="13" t="s">
        <v>37</v>
      </c>
      <c r="AX211" s="13" t="s">
        <v>76</v>
      </c>
      <c r="AY211" s="166" t="s">
        <v>159</v>
      </c>
    </row>
    <row r="212" spans="1:65" s="14" customFormat="1">
      <c r="B212" s="172"/>
      <c r="D212" s="158" t="s">
        <v>178</v>
      </c>
      <c r="E212" s="173" t="s">
        <v>3</v>
      </c>
      <c r="F212" s="174" t="s">
        <v>486</v>
      </c>
      <c r="H212" s="175">
        <v>1.05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178</v>
      </c>
      <c r="AU212" s="173" t="s">
        <v>85</v>
      </c>
      <c r="AV212" s="14" t="s">
        <v>85</v>
      </c>
      <c r="AW212" s="14" t="s">
        <v>37</v>
      </c>
      <c r="AX212" s="14" t="s">
        <v>76</v>
      </c>
      <c r="AY212" s="173" t="s">
        <v>159</v>
      </c>
    </row>
    <row r="213" spans="1:65" s="14" customFormat="1">
      <c r="B213" s="172"/>
      <c r="D213" s="158" t="s">
        <v>178</v>
      </c>
      <c r="E213" s="173" t="s">
        <v>3</v>
      </c>
      <c r="F213" s="174" t="s">
        <v>487</v>
      </c>
      <c r="H213" s="175">
        <v>-0.15</v>
      </c>
      <c r="I213" s="176"/>
      <c r="L213" s="172"/>
      <c r="M213" s="177"/>
      <c r="N213" s="178"/>
      <c r="O213" s="178"/>
      <c r="P213" s="178"/>
      <c r="Q213" s="178"/>
      <c r="R213" s="178"/>
      <c r="S213" s="178"/>
      <c r="T213" s="179"/>
      <c r="AT213" s="173" t="s">
        <v>178</v>
      </c>
      <c r="AU213" s="173" t="s">
        <v>85</v>
      </c>
      <c r="AV213" s="14" t="s">
        <v>85</v>
      </c>
      <c r="AW213" s="14" t="s">
        <v>37</v>
      </c>
      <c r="AX213" s="14" t="s">
        <v>76</v>
      </c>
      <c r="AY213" s="173" t="s">
        <v>159</v>
      </c>
    </row>
    <row r="214" spans="1:65" s="13" customFormat="1">
      <c r="B214" s="165"/>
      <c r="D214" s="158" t="s">
        <v>178</v>
      </c>
      <c r="E214" s="166" t="s">
        <v>3</v>
      </c>
      <c r="F214" s="167" t="s">
        <v>488</v>
      </c>
      <c r="H214" s="166" t="s">
        <v>3</v>
      </c>
      <c r="I214" s="168"/>
      <c r="L214" s="165"/>
      <c r="M214" s="169"/>
      <c r="N214" s="170"/>
      <c r="O214" s="170"/>
      <c r="P214" s="170"/>
      <c r="Q214" s="170"/>
      <c r="R214" s="170"/>
      <c r="S214" s="170"/>
      <c r="T214" s="171"/>
      <c r="AT214" s="166" t="s">
        <v>178</v>
      </c>
      <c r="AU214" s="166" t="s">
        <v>85</v>
      </c>
      <c r="AV214" s="13" t="s">
        <v>83</v>
      </c>
      <c r="AW214" s="13" t="s">
        <v>37</v>
      </c>
      <c r="AX214" s="13" t="s">
        <v>76</v>
      </c>
      <c r="AY214" s="166" t="s">
        <v>159</v>
      </c>
    </row>
    <row r="215" spans="1:65" s="14" customFormat="1">
      <c r="B215" s="172"/>
      <c r="D215" s="158" t="s">
        <v>178</v>
      </c>
      <c r="E215" s="173" t="s">
        <v>3</v>
      </c>
      <c r="F215" s="174" t="s">
        <v>489</v>
      </c>
      <c r="H215" s="175">
        <v>-0.214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178</v>
      </c>
      <c r="AU215" s="173" t="s">
        <v>85</v>
      </c>
      <c r="AV215" s="14" t="s">
        <v>85</v>
      </c>
      <c r="AW215" s="14" t="s">
        <v>37</v>
      </c>
      <c r="AX215" s="14" t="s">
        <v>76</v>
      </c>
      <c r="AY215" s="173" t="s">
        <v>159</v>
      </c>
    </row>
    <row r="216" spans="1:65" s="15" customFormat="1">
      <c r="B216" s="180"/>
      <c r="D216" s="158" t="s">
        <v>178</v>
      </c>
      <c r="E216" s="181" t="s">
        <v>3</v>
      </c>
      <c r="F216" s="182" t="s">
        <v>182</v>
      </c>
      <c r="H216" s="183">
        <v>0.68600000000000005</v>
      </c>
      <c r="I216" s="184"/>
      <c r="L216" s="180"/>
      <c r="M216" s="185"/>
      <c r="N216" s="186"/>
      <c r="O216" s="186"/>
      <c r="P216" s="186"/>
      <c r="Q216" s="186"/>
      <c r="R216" s="186"/>
      <c r="S216" s="186"/>
      <c r="T216" s="187"/>
      <c r="AT216" s="181" t="s">
        <v>178</v>
      </c>
      <c r="AU216" s="181" t="s">
        <v>85</v>
      </c>
      <c r="AV216" s="15" t="s">
        <v>174</v>
      </c>
      <c r="AW216" s="15" t="s">
        <v>37</v>
      </c>
      <c r="AX216" s="15" t="s">
        <v>83</v>
      </c>
      <c r="AY216" s="181" t="s">
        <v>159</v>
      </c>
    </row>
    <row r="217" spans="1:65" s="2" customFormat="1" ht="16.5" customHeight="1">
      <c r="A217" s="34"/>
      <c r="B217" s="144"/>
      <c r="C217" s="188" t="s">
        <v>319</v>
      </c>
      <c r="D217" s="188" t="s">
        <v>278</v>
      </c>
      <c r="E217" s="189" t="s">
        <v>490</v>
      </c>
      <c r="F217" s="190" t="s">
        <v>491</v>
      </c>
      <c r="G217" s="191" t="s">
        <v>242</v>
      </c>
      <c r="H217" s="192">
        <v>1.3720000000000001</v>
      </c>
      <c r="I217" s="193"/>
      <c r="J217" s="194">
        <f>ROUND(I217*H217,2)</f>
        <v>0</v>
      </c>
      <c r="K217" s="190" t="s">
        <v>173</v>
      </c>
      <c r="L217" s="195"/>
      <c r="M217" s="196" t="s">
        <v>3</v>
      </c>
      <c r="N217" s="197" t="s">
        <v>47</v>
      </c>
      <c r="O217" s="55"/>
      <c r="P217" s="154">
        <f>O217*H217</f>
        <v>0</v>
      </c>
      <c r="Q217" s="154">
        <v>1</v>
      </c>
      <c r="R217" s="154">
        <f>Q217*H217</f>
        <v>1.3720000000000001</v>
      </c>
      <c r="S217" s="154">
        <v>0</v>
      </c>
      <c r="T217" s="15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221</v>
      </c>
      <c r="AT217" s="156" t="s">
        <v>278</v>
      </c>
      <c r="AU217" s="156" t="s">
        <v>85</v>
      </c>
      <c r="AY217" s="19" t="s">
        <v>159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9" t="s">
        <v>83</v>
      </c>
      <c r="BK217" s="157">
        <f>ROUND(I217*H217,2)</f>
        <v>0</v>
      </c>
      <c r="BL217" s="19" t="s">
        <v>174</v>
      </c>
      <c r="BM217" s="156" t="s">
        <v>492</v>
      </c>
    </row>
    <row r="218" spans="1:65" s="13" customFormat="1">
      <c r="B218" s="165"/>
      <c r="D218" s="158" t="s">
        <v>178</v>
      </c>
      <c r="E218" s="166" t="s">
        <v>3</v>
      </c>
      <c r="F218" s="167" t="s">
        <v>493</v>
      </c>
      <c r="H218" s="166" t="s">
        <v>3</v>
      </c>
      <c r="I218" s="168"/>
      <c r="L218" s="165"/>
      <c r="M218" s="169"/>
      <c r="N218" s="170"/>
      <c r="O218" s="170"/>
      <c r="P218" s="170"/>
      <c r="Q218" s="170"/>
      <c r="R218" s="170"/>
      <c r="S218" s="170"/>
      <c r="T218" s="171"/>
      <c r="AT218" s="166" t="s">
        <v>178</v>
      </c>
      <c r="AU218" s="166" t="s">
        <v>85</v>
      </c>
      <c r="AV218" s="13" t="s">
        <v>83</v>
      </c>
      <c r="AW218" s="13" t="s">
        <v>37</v>
      </c>
      <c r="AX218" s="13" t="s">
        <v>76</v>
      </c>
      <c r="AY218" s="166" t="s">
        <v>159</v>
      </c>
    </row>
    <row r="219" spans="1:65" s="13" customFormat="1">
      <c r="B219" s="165"/>
      <c r="D219" s="158" t="s">
        <v>178</v>
      </c>
      <c r="E219" s="166" t="s">
        <v>3</v>
      </c>
      <c r="F219" s="167" t="s">
        <v>494</v>
      </c>
      <c r="H219" s="166" t="s">
        <v>3</v>
      </c>
      <c r="I219" s="168"/>
      <c r="L219" s="165"/>
      <c r="M219" s="169"/>
      <c r="N219" s="170"/>
      <c r="O219" s="170"/>
      <c r="P219" s="170"/>
      <c r="Q219" s="170"/>
      <c r="R219" s="170"/>
      <c r="S219" s="170"/>
      <c r="T219" s="171"/>
      <c r="AT219" s="166" t="s">
        <v>178</v>
      </c>
      <c r="AU219" s="166" t="s">
        <v>85</v>
      </c>
      <c r="AV219" s="13" t="s">
        <v>83</v>
      </c>
      <c r="AW219" s="13" t="s">
        <v>37</v>
      </c>
      <c r="AX219" s="13" t="s">
        <v>76</v>
      </c>
      <c r="AY219" s="166" t="s">
        <v>159</v>
      </c>
    </row>
    <row r="220" spans="1:65" s="14" customFormat="1">
      <c r="B220" s="172"/>
      <c r="D220" s="158" t="s">
        <v>178</v>
      </c>
      <c r="E220" s="173" t="s">
        <v>3</v>
      </c>
      <c r="F220" s="174" t="s">
        <v>495</v>
      </c>
      <c r="H220" s="175">
        <v>1.3720000000000001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178</v>
      </c>
      <c r="AU220" s="173" t="s">
        <v>85</v>
      </c>
      <c r="AV220" s="14" t="s">
        <v>85</v>
      </c>
      <c r="AW220" s="14" t="s">
        <v>37</v>
      </c>
      <c r="AX220" s="14" t="s">
        <v>76</v>
      </c>
      <c r="AY220" s="173" t="s">
        <v>159</v>
      </c>
    </row>
    <row r="221" spans="1:65" s="15" customFormat="1">
      <c r="B221" s="180"/>
      <c r="D221" s="158" t="s">
        <v>178</v>
      </c>
      <c r="E221" s="181" t="s">
        <v>3</v>
      </c>
      <c r="F221" s="182" t="s">
        <v>182</v>
      </c>
      <c r="H221" s="183">
        <v>1.3720000000000001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178</v>
      </c>
      <c r="AU221" s="181" t="s">
        <v>85</v>
      </c>
      <c r="AV221" s="15" t="s">
        <v>174</v>
      </c>
      <c r="AW221" s="15" t="s">
        <v>37</v>
      </c>
      <c r="AX221" s="15" t="s">
        <v>83</v>
      </c>
      <c r="AY221" s="181" t="s">
        <v>159</v>
      </c>
    </row>
    <row r="222" spans="1:65" s="2" customFormat="1" ht="21.75" customHeight="1">
      <c r="A222" s="34"/>
      <c r="B222" s="144"/>
      <c r="C222" s="145" t="s">
        <v>8</v>
      </c>
      <c r="D222" s="145" t="s">
        <v>161</v>
      </c>
      <c r="E222" s="146" t="s">
        <v>496</v>
      </c>
      <c r="F222" s="147" t="s">
        <v>497</v>
      </c>
      <c r="G222" s="148" t="s">
        <v>207</v>
      </c>
      <c r="H222" s="149">
        <v>0.15</v>
      </c>
      <c r="I222" s="150"/>
      <c r="J222" s="151">
        <f>ROUND(I222*H222,2)</f>
        <v>0</v>
      </c>
      <c r="K222" s="147" t="s">
        <v>173</v>
      </c>
      <c r="L222" s="35"/>
      <c r="M222" s="152" t="s">
        <v>3</v>
      </c>
      <c r="N222" s="153" t="s">
        <v>47</v>
      </c>
      <c r="O222" s="55"/>
      <c r="P222" s="154">
        <f>O222*H222</f>
        <v>0</v>
      </c>
      <c r="Q222" s="154">
        <v>1.8907700000000001</v>
      </c>
      <c r="R222" s="154">
        <f>Q222*H222</f>
        <v>0.28361550000000002</v>
      </c>
      <c r="S222" s="154">
        <v>0</v>
      </c>
      <c r="T222" s="15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174</v>
      </c>
      <c r="AT222" s="156" t="s">
        <v>161</v>
      </c>
      <c r="AU222" s="156" t="s">
        <v>85</v>
      </c>
      <c r="AY222" s="19" t="s">
        <v>159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9" t="s">
        <v>83</v>
      </c>
      <c r="BK222" s="157">
        <f>ROUND(I222*H222,2)</f>
        <v>0</v>
      </c>
      <c r="BL222" s="19" t="s">
        <v>174</v>
      </c>
      <c r="BM222" s="156" t="s">
        <v>498</v>
      </c>
    </row>
    <row r="223" spans="1:65" s="2" customFormat="1">
      <c r="A223" s="34"/>
      <c r="B223" s="35"/>
      <c r="C223" s="34"/>
      <c r="D223" s="163" t="s">
        <v>176</v>
      </c>
      <c r="E223" s="34"/>
      <c r="F223" s="164" t="s">
        <v>499</v>
      </c>
      <c r="G223" s="34"/>
      <c r="H223" s="34"/>
      <c r="I223" s="160"/>
      <c r="J223" s="34"/>
      <c r="K223" s="34"/>
      <c r="L223" s="35"/>
      <c r="M223" s="161"/>
      <c r="N223" s="162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176</v>
      </c>
      <c r="AU223" s="19" t="s">
        <v>85</v>
      </c>
    </row>
    <row r="224" spans="1:65" s="13" customFormat="1">
      <c r="B224" s="165"/>
      <c r="D224" s="158" t="s">
        <v>178</v>
      </c>
      <c r="E224" s="166" t="s">
        <v>3</v>
      </c>
      <c r="F224" s="167" t="s">
        <v>500</v>
      </c>
      <c r="H224" s="166" t="s">
        <v>3</v>
      </c>
      <c r="I224" s="168"/>
      <c r="L224" s="165"/>
      <c r="M224" s="169"/>
      <c r="N224" s="170"/>
      <c r="O224" s="170"/>
      <c r="P224" s="170"/>
      <c r="Q224" s="170"/>
      <c r="R224" s="170"/>
      <c r="S224" s="170"/>
      <c r="T224" s="171"/>
      <c r="AT224" s="166" t="s">
        <v>178</v>
      </c>
      <c r="AU224" s="166" t="s">
        <v>85</v>
      </c>
      <c r="AV224" s="13" t="s">
        <v>83</v>
      </c>
      <c r="AW224" s="13" t="s">
        <v>37</v>
      </c>
      <c r="AX224" s="13" t="s">
        <v>76</v>
      </c>
      <c r="AY224" s="166" t="s">
        <v>159</v>
      </c>
    </row>
    <row r="225" spans="1:65" s="14" customFormat="1">
      <c r="B225" s="172"/>
      <c r="D225" s="158" t="s">
        <v>178</v>
      </c>
      <c r="E225" s="173" t="s">
        <v>3</v>
      </c>
      <c r="F225" s="174" t="s">
        <v>501</v>
      </c>
      <c r="H225" s="175">
        <v>0.15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3" t="s">
        <v>178</v>
      </c>
      <c r="AU225" s="173" t="s">
        <v>85</v>
      </c>
      <c r="AV225" s="14" t="s">
        <v>85</v>
      </c>
      <c r="AW225" s="14" t="s">
        <v>37</v>
      </c>
      <c r="AX225" s="14" t="s">
        <v>76</v>
      </c>
      <c r="AY225" s="173" t="s">
        <v>159</v>
      </c>
    </row>
    <row r="226" spans="1:65" s="15" customFormat="1">
      <c r="B226" s="180"/>
      <c r="D226" s="158" t="s">
        <v>178</v>
      </c>
      <c r="E226" s="181" t="s">
        <v>3</v>
      </c>
      <c r="F226" s="182" t="s">
        <v>182</v>
      </c>
      <c r="H226" s="183">
        <v>0.15</v>
      </c>
      <c r="I226" s="184"/>
      <c r="L226" s="180"/>
      <c r="M226" s="185"/>
      <c r="N226" s="186"/>
      <c r="O226" s="186"/>
      <c r="P226" s="186"/>
      <c r="Q226" s="186"/>
      <c r="R226" s="186"/>
      <c r="S226" s="186"/>
      <c r="T226" s="187"/>
      <c r="AT226" s="181" t="s">
        <v>178</v>
      </c>
      <c r="AU226" s="181" t="s">
        <v>85</v>
      </c>
      <c r="AV226" s="15" t="s">
        <v>174</v>
      </c>
      <c r="AW226" s="15" t="s">
        <v>37</v>
      </c>
      <c r="AX226" s="15" t="s">
        <v>83</v>
      </c>
      <c r="AY226" s="181" t="s">
        <v>159</v>
      </c>
    </row>
    <row r="227" spans="1:65" s="2" customFormat="1" ht="16.5" customHeight="1">
      <c r="A227" s="34"/>
      <c r="B227" s="144"/>
      <c r="C227" s="145" t="s">
        <v>331</v>
      </c>
      <c r="D227" s="145" t="s">
        <v>161</v>
      </c>
      <c r="E227" s="146" t="s">
        <v>502</v>
      </c>
      <c r="F227" s="147" t="s">
        <v>503</v>
      </c>
      <c r="G227" s="148" t="s">
        <v>445</v>
      </c>
      <c r="H227" s="149">
        <v>1</v>
      </c>
      <c r="I227" s="150"/>
      <c r="J227" s="151">
        <f>ROUND(I227*H227,2)</f>
        <v>0</v>
      </c>
      <c r="K227" s="147" t="s">
        <v>173</v>
      </c>
      <c r="L227" s="35"/>
      <c r="M227" s="152" t="s">
        <v>3</v>
      </c>
      <c r="N227" s="153" t="s">
        <v>47</v>
      </c>
      <c r="O227" s="55"/>
      <c r="P227" s="154">
        <f>O227*H227</f>
        <v>0</v>
      </c>
      <c r="Q227" s="154">
        <v>0.12422</v>
      </c>
      <c r="R227" s="154">
        <f>Q227*H227</f>
        <v>0.12422</v>
      </c>
      <c r="S227" s="154">
        <v>0</v>
      </c>
      <c r="T227" s="15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174</v>
      </c>
      <c r="AT227" s="156" t="s">
        <v>161</v>
      </c>
      <c r="AU227" s="156" t="s">
        <v>85</v>
      </c>
      <c r="AY227" s="19" t="s">
        <v>159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9" t="s">
        <v>83</v>
      </c>
      <c r="BK227" s="157">
        <f>ROUND(I227*H227,2)</f>
        <v>0</v>
      </c>
      <c r="BL227" s="19" t="s">
        <v>174</v>
      </c>
      <c r="BM227" s="156" t="s">
        <v>504</v>
      </c>
    </row>
    <row r="228" spans="1:65" s="2" customFormat="1">
      <c r="A228" s="34"/>
      <c r="B228" s="35"/>
      <c r="C228" s="34"/>
      <c r="D228" s="163" t="s">
        <v>176</v>
      </c>
      <c r="E228" s="34"/>
      <c r="F228" s="164" t="s">
        <v>505</v>
      </c>
      <c r="G228" s="34"/>
      <c r="H228" s="34"/>
      <c r="I228" s="160"/>
      <c r="J228" s="34"/>
      <c r="K228" s="34"/>
      <c r="L228" s="35"/>
      <c r="M228" s="161"/>
      <c r="N228" s="162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176</v>
      </c>
      <c r="AU228" s="19" t="s">
        <v>85</v>
      </c>
    </row>
    <row r="229" spans="1:65" s="13" customFormat="1">
      <c r="B229" s="165"/>
      <c r="D229" s="158" t="s">
        <v>178</v>
      </c>
      <c r="E229" s="166" t="s">
        <v>3</v>
      </c>
      <c r="F229" s="167" t="s">
        <v>506</v>
      </c>
      <c r="H229" s="166" t="s">
        <v>3</v>
      </c>
      <c r="I229" s="168"/>
      <c r="L229" s="165"/>
      <c r="M229" s="169"/>
      <c r="N229" s="170"/>
      <c r="O229" s="170"/>
      <c r="P229" s="170"/>
      <c r="Q229" s="170"/>
      <c r="R229" s="170"/>
      <c r="S229" s="170"/>
      <c r="T229" s="171"/>
      <c r="AT229" s="166" t="s">
        <v>178</v>
      </c>
      <c r="AU229" s="166" t="s">
        <v>85</v>
      </c>
      <c r="AV229" s="13" t="s">
        <v>83</v>
      </c>
      <c r="AW229" s="13" t="s">
        <v>37</v>
      </c>
      <c r="AX229" s="13" t="s">
        <v>76</v>
      </c>
      <c r="AY229" s="166" t="s">
        <v>159</v>
      </c>
    </row>
    <row r="230" spans="1:65" s="13" customFormat="1">
      <c r="B230" s="165"/>
      <c r="D230" s="158" t="s">
        <v>178</v>
      </c>
      <c r="E230" s="166" t="s">
        <v>3</v>
      </c>
      <c r="F230" s="167" t="s">
        <v>507</v>
      </c>
      <c r="H230" s="166" t="s">
        <v>3</v>
      </c>
      <c r="I230" s="168"/>
      <c r="L230" s="165"/>
      <c r="M230" s="169"/>
      <c r="N230" s="170"/>
      <c r="O230" s="170"/>
      <c r="P230" s="170"/>
      <c r="Q230" s="170"/>
      <c r="R230" s="170"/>
      <c r="S230" s="170"/>
      <c r="T230" s="171"/>
      <c r="AT230" s="166" t="s">
        <v>178</v>
      </c>
      <c r="AU230" s="166" t="s">
        <v>85</v>
      </c>
      <c r="AV230" s="13" t="s">
        <v>83</v>
      </c>
      <c r="AW230" s="13" t="s">
        <v>37</v>
      </c>
      <c r="AX230" s="13" t="s">
        <v>76</v>
      </c>
      <c r="AY230" s="166" t="s">
        <v>159</v>
      </c>
    </row>
    <row r="231" spans="1:65" s="14" customFormat="1">
      <c r="B231" s="172"/>
      <c r="D231" s="158" t="s">
        <v>178</v>
      </c>
      <c r="E231" s="173" t="s">
        <v>3</v>
      </c>
      <c r="F231" s="174" t="s">
        <v>83</v>
      </c>
      <c r="H231" s="175">
        <v>1</v>
      </c>
      <c r="I231" s="176"/>
      <c r="L231" s="172"/>
      <c r="M231" s="177"/>
      <c r="N231" s="178"/>
      <c r="O231" s="178"/>
      <c r="P231" s="178"/>
      <c r="Q231" s="178"/>
      <c r="R231" s="178"/>
      <c r="S231" s="178"/>
      <c r="T231" s="179"/>
      <c r="AT231" s="173" t="s">
        <v>178</v>
      </c>
      <c r="AU231" s="173" t="s">
        <v>85</v>
      </c>
      <c r="AV231" s="14" t="s">
        <v>85</v>
      </c>
      <c r="AW231" s="14" t="s">
        <v>37</v>
      </c>
      <c r="AX231" s="14" t="s">
        <v>76</v>
      </c>
      <c r="AY231" s="173" t="s">
        <v>159</v>
      </c>
    </row>
    <row r="232" spans="1:65" s="15" customFormat="1">
      <c r="B232" s="180"/>
      <c r="D232" s="158" t="s">
        <v>178</v>
      </c>
      <c r="E232" s="181" t="s">
        <v>3</v>
      </c>
      <c r="F232" s="182" t="s">
        <v>182</v>
      </c>
      <c r="H232" s="183">
        <v>1</v>
      </c>
      <c r="I232" s="184"/>
      <c r="L232" s="180"/>
      <c r="M232" s="185"/>
      <c r="N232" s="186"/>
      <c r="O232" s="186"/>
      <c r="P232" s="186"/>
      <c r="Q232" s="186"/>
      <c r="R232" s="186"/>
      <c r="S232" s="186"/>
      <c r="T232" s="187"/>
      <c r="AT232" s="181" t="s">
        <v>178</v>
      </c>
      <c r="AU232" s="181" t="s">
        <v>85</v>
      </c>
      <c r="AV232" s="15" t="s">
        <v>174</v>
      </c>
      <c r="AW232" s="15" t="s">
        <v>37</v>
      </c>
      <c r="AX232" s="15" t="s">
        <v>83</v>
      </c>
      <c r="AY232" s="181" t="s">
        <v>159</v>
      </c>
    </row>
    <row r="233" spans="1:65" s="2" customFormat="1" ht="16.5" customHeight="1">
      <c r="A233" s="34"/>
      <c r="B233" s="144"/>
      <c r="C233" s="188" t="s">
        <v>339</v>
      </c>
      <c r="D233" s="188" t="s">
        <v>278</v>
      </c>
      <c r="E233" s="189" t="s">
        <v>508</v>
      </c>
      <c r="F233" s="190" t="s">
        <v>509</v>
      </c>
      <c r="G233" s="191" t="s">
        <v>445</v>
      </c>
      <c r="H233" s="192">
        <v>1</v>
      </c>
      <c r="I233" s="193"/>
      <c r="J233" s="194">
        <f>ROUND(I233*H233,2)</f>
        <v>0</v>
      </c>
      <c r="K233" s="190" t="s">
        <v>173</v>
      </c>
      <c r="L233" s="195"/>
      <c r="M233" s="196" t="s">
        <v>3</v>
      </c>
      <c r="N233" s="197" t="s">
        <v>47</v>
      </c>
      <c r="O233" s="55"/>
      <c r="P233" s="154">
        <f>O233*H233</f>
        <v>0</v>
      </c>
      <c r="Q233" s="154">
        <v>9.7000000000000003E-2</v>
      </c>
      <c r="R233" s="154">
        <f>Q233*H233</f>
        <v>9.7000000000000003E-2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166</v>
      </c>
      <c r="AT233" s="156" t="s">
        <v>278</v>
      </c>
      <c r="AU233" s="156" t="s">
        <v>85</v>
      </c>
      <c r="AY233" s="19" t="s">
        <v>159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83</v>
      </c>
      <c r="BK233" s="157">
        <f>ROUND(I233*H233,2)</f>
        <v>0</v>
      </c>
      <c r="BL233" s="19" t="s">
        <v>166</v>
      </c>
      <c r="BM233" s="156" t="s">
        <v>510</v>
      </c>
    </row>
    <row r="234" spans="1:65" s="13" customFormat="1">
      <c r="B234" s="165"/>
      <c r="D234" s="158" t="s">
        <v>178</v>
      </c>
      <c r="E234" s="166" t="s">
        <v>3</v>
      </c>
      <c r="F234" s="167" t="s">
        <v>511</v>
      </c>
      <c r="H234" s="166" t="s">
        <v>3</v>
      </c>
      <c r="I234" s="168"/>
      <c r="L234" s="165"/>
      <c r="M234" s="169"/>
      <c r="N234" s="170"/>
      <c r="O234" s="170"/>
      <c r="P234" s="170"/>
      <c r="Q234" s="170"/>
      <c r="R234" s="170"/>
      <c r="S234" s="170"/>
      <c r="T234" s="171"/>
      <c r="AT234" s="166" t="s">
        <v>178</v>
      </c>
      <c r="AU234" s="166" t="s">
        <v>85</v>
      </c>
      <c r="AV234" s="13" t="s">
        <v>83</v>
      </c>
      <c r="AW234" s="13" t="s">
        <v>37</v>
      </c>
      <c r="AX234" s="13" t="s">
        <v>76</v>
      </c>
      <c r="AY234" s="166" t="s">
        <v>159</v>
      </c>
    </row>
    <row r="235" spans="1:65" s="14" customFormat="1">
      <c r="B235" s="172"/>
      <c r="D235" s="158" t="s">
        <v>178</v>
      </c>
      <c r="E235" s="173" t="s">
        <v>3</v>
      </c>
      <c r="F235" s="174" t="s">
        <v>83</v>
      </c>
      <c r="H235" s="175">
        <v>1</v>
      </c>
      <c r="I235" s="176"/>
      <c r="L235" s="172"/>
      <c r="M235" s="177"/>
      <c r="N235" s="178"/>
      <c r="O235" s="178"/>
      <c r="P235" s="178"/>
      <c r="Q235" s="178"/>
      <c r="R235" s="178"/>
      <c r="S235" s="178"/>
      <c r="T235" s="179"/>
      <c r="AT235" s="173" t="s">
        <v>178</v>
      </c>
      <c r="AU235" s="173" t="s">
        <v>85</v>
      </c>
      <c r="AV235" s="14" t="s">
        <v>85</v>
      </c>
      <c r="AW235" s="14" t="s">
        <v>37</v>
      </c>
      <c r="AX235" s="14" t="s">
        <v>76</v>
      </c>
      <c r="AY235" s="173" t="s">
        <v>159</v>
      </c>
    </row>
    <row r="236" spans="1:65" s="15" customFormat="1">
      <c r="B236" s="180"/>
      <c r="D236" s="158" t="s">
        <v>178</v>
      </c>
      <c r="E236" s="181" t="s">
        <v>3</v>
      </c>
      <c r="F236" s="182" t="s">
        <v>182</v>
      </c>
      <c r="H236" s="183">
        <v>1</v>
      </c>
      <c r="I236" s="184"/>
      <c r="L236" s="180"/>
      <c r="M236" s="185"/>
      <c r="N236" s="186"/>
      <c r="O236" s="186"/>
      <c r="P236" s="186"/>
      <c r="Q236" s="186"/>
      <c r="R236" s="186"/>
      <c r="S236" s="186"/>
      <c r="T236" s="187"/>
      <c r="AT236" s="181" t="s">
        <v>178</v>
      </c>
      <c r="AU236" s="181" t="s">
        <v>85</v>
      </c>
      <c r="AV236" s="15" t="s">
        <v>174</v>
      </c>
      <c r="AW236" s="15" t="s">
        <v>37</v>
      </c>
      <c r="AX236" s="15" t="s">
        <v>83</v>
      </c>
      <c r="AY236" s="181" t="s">
        <v>159</v>
      </c>
    </row>
    <row r="237" spans="1:65" s="2" customFormat="1" ht="16.5" customHeight="1">
      <c r="A237" s="34"/>
      <c r="B237" s="144"/>
      <c r="C237" s="145" t="s">
        <v>345</v>
      </c>
      <c r="D237" s="145" t="s">
        <v>161</v>
      </c>
      <c r="E237" s="146" t="s">
        <v>512</v>
      </c>
      <c r="F237" s="147" t="s">
        <v>513</v>
      </c>
      <c r="G237" s="148" t="s">
        <v>445</v>
      </c>
      <c r="H237" s="149">
        <v>1</v>
      </c>
      <c r="I237" s="150"/>
      <c r="J237" s="151">
        <f>ROUND(I237*H237,2)</f>
        <v>0</v>
      </c>
      <c r="K237" s="147" t="s">
        <v>173</v>
      </c>
      <c r="L237" s="35"/>
      <c r="M237" s="152" t="s">
        <v>3</v>
      </c>
      <c r="N237" s="153" t="s">
        <v>47</v>
      </c>
      <c r="O237" s="55"/>
      <c r="P237" s="154">
        <f>O237*H237</f>
        <v>0</v>
      </c>
      <c r="Q237" s="154">
        <v>2.972E-2</v>
      </c>
      <c r="R237" s="154">
        <f>Q237*H237</f>
        <v>2.972E-2</v>
      </c>
      <c r="S237" s="154">
        <v>0</v>
      </c>
      <c r="T237" s="15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6" t="s">
        <v>174</v>
      </c>
      <c r="AT237" s="156" t="s">
        <v>161</v>
      </c>
      <c r="AU237" s="156" t="s">
        <v>85</v>
      </c>
      <c r="AY237" s="19" t="s">
        <v>159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9" t="s">
        <v>83</v>
      </c>
      <c r="BK237" s="157">
        <f>ROUND(I237*H237,2)</f>
        <v>0</v>
      </c>
      <c r="BL237" s="19" t="s">
        <v>174</v>
      </c>
      <c r="BM237" s="156" t="s">
        <v>514</v>
      </c>
    </row>
    <row r="238" spans="1:65" s="2" customFormat="1">
      <c r="A238" s="34"/>
      <c r="B238" s="35"/>
      <c r="C238" s="34"/>
      <c r="D238" s="163" t="s">
        <v>176</v>
      </c>
      <c r="E238" s="34"/>
      <c r="F238" s="164" t="s">
        <v>515</v>
      </c>
      <c r="G238" s="34"/>
      <c r="H238" s="34"/>
      <c r="I238" s="160"/>
      <c r="J238" s="34"/>
      <c r="K238" s="34"/>
      <c r="L238" s="35"/>
      <c r="M238" s="161"/>
      <c r="N238" s="162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176</v>
      </c>
      <c r="AU238" s="19" t="s">
        <v>85</v>
      </c>
    </row>
    <row r="239" spans="1:65" s="13" customFormat="1">
      <c r="B239" s="165"/>
      <c r="D239" s="158" t="s">
        <v>178</v>
      </c>
      <c r="E239" s="166" t="s">
        <v>3</v>
      </c>
      <c r="F239" s="167" t="s">
        <v>506</v>
      </c>
      <c r="H239" s="166" t="s">
        <v>3</v>
      </c>
      <c r="I239" s="168"/>
      <c r="L239" s="165"/>
      <c r="M239" s="169"/>
      <c r="N239" s="170"/>
      <c r="O239" s="170"/>
      <c r="P239" s="170"/>
      <c r="Q239" s="170"/>
      <c r="R239" s="170"/>
      <c r="S239" s="170"/>
      <c r="T239" s="171"/>
      <c r="AT239" s="166" t="s">
        <v>178</v>
      </c>
      <c r="AU239" s="166" t="s">
        <v>85</v>
      </c>
      <c r="AV239" s="13" t="s">
        <v>83</v>
      </c>
      <c r="AW239" s="13" t="s">
        <v>37</v>
      </c>
      <c r="AX239" s="13" t="s">
        <v>76</v>
      </c>
      <c r="AY239" s="166" t="s">
        <v>159</v>
      </c>
    </row>
    <row r="240" spans="1:65" s="13" customFormat="1">
      <c r="B240" s="165"/>
      <c r="D240" s="158" t="s">
        <v>178</v>
      </c>
      <c r="E240" s="166" t="s">
        <v>3</v>
      </c>
      <c r="F240" s="167" t="s">
        <v>507</v>
      </c>
      <c r="H240" s="166" t="s">
        <v>3</v>
      </c>
      <c r="I240" s="168"/>
      <c r="L240" s="165"/>
      <c r="M240" s="169"/>
      <c r="N240" s="170"/>
      <c r="O240" s="170"/>
      <c r="P240" s="170"/>
      <c r="Q240" s="170"/>
      <c r="R240" s="170"/>
      <c r="S240" s="170"/>
      <c r="T240" s="171"/>
      <c r="AT240" s="166" t="s">
        <v>178</v>
      </c>
      <c r="AU240" s="166" t="s">
        <v>85</v>
      </c>
      <c r="AV240" s="13" t="s">
        <v>83</v>
      </c>
      <c r="AW240" s="13" t="s">
        <v>37</v>
      </c>
      <c r="AX240" s="13" t="s">
        <v>76</v>
      </c>
      <c r="AY240" s="166" t="s">
        <v>159</v>
      </c>
    </row>
    <row r="241" spans="1:65" s="14" customFormat="1">
      <c r="B241" s="172"/>
      <c r="D241" s="158" t="s">
        <v>178</v>
      </c>
      <c r="E241" s="173" t="s">
        <v>3</v>
      </c>
      <c r="F241" s="174" t="s">
        <v>83</v>
      </c>
      <c r="H241" s="175">
        <v>1</v>
      </c>
      <c r="I241" s="176"/>
      <c r="L241" s="172"/>
      <c r="M241" s="177"/>
      <c r="N241" s="178"/>
      <c r="O241" s="178"/>
      <c r="P241" s="178"/>
      <c r="Q241" s="178"/>
      <c r="R241" s="178"/>
      <c r="S241" s="178"/>
      <c r="T241" s="179"/>
      <c r="AT241" s="173" t="s">
        <v>178</v>
      </c>
      <c r="AU241" s="173" t="s">
        <v>85</v>
      </c>
      <c r="AV241" s="14" t="s">
        <v>85</v>
      </c>
      <c r="AW241" s="14" t="s">
        <v>37</v>
      </c>
      <c r="AX241" s="14" t="s">
        <v>76</v>
      </c>
      <c r="AY241" s="173" t="s">
        <v>159</v>
      </c>
    </row>
    <row r="242" spans="1:65" s="15" customFormat="1">
      <c r="B242" s="180"/>
      <c r="D242" s="158" t="s">
        <v>178</v>
      </c>
      <c r="E242" s="181" t="s">
        <v>3</v>
      </c>
      <c r="F242" s="182" t="s">
        <v>182</v>
      </c>
      <c r="H242" s="183">
        <v>1</v>
      </c>
      <c r="I242" s="184"/>
      <c r="L242" s="180"/>
      <c r="M242" s="185"/>
      <c r="N242" s="186"/>
      <c r="O242" s="186"/>
      <c r="P242" s="186"/>
      <c r="Q242" s="186"/>
      <c r="R242" s="186"/>
      <c r="S242" s="186"/>
      <c r="T242" s="187"/>
      <c r="AT242" s="181" t="s">
        <v>178</v>
      </c>
      <c r="AU242" s="181" t="s">
        <v>85</v>
      </c>
      <c r="AV242" s="15" t="s">
        <v>174</v>
      </c>
      <c r="AW242" s="15" t="s">
        <v>37</v>
      </c>
      <c r="AX242" s="15" t="s">
        <v>83</v>
      </c>
      <c r="AY242" s="181" t="s">
        <v>159</v>
      </c>
    </row>
    <row r="243" spans="1:65" s="2" customFormat="1" ht="16.5" customHeight="1">
      <c r="A243" s="34"/>
      <c r="B243" s="144"/>
      <c r="C243" s="188" t="s">
        <v>352</v>
      </c>
      <c r="D243" s="188" t="s">
        <v>278</v>
      </c>
      <c r="E243" s="189" t="s">
        <v>516</v>
      </c>
      <c r="F243" s="190" t="s">
        <v>517</v>
      </c>
      <c r="G243" s="191" t="s">
        <v>445</v>
      </c>
      <c r="H243" s="192">
        <v>1</v>
      </c>
      <c r="I243" s="193"/>
      <c r="J243" s="194">
        <f>ROUND(I243*H243,2)</f>
        <v>0</v>
      </c>
      <c r="K243" s="190" t="s">
        <v>173</v>
      </c>
      <c r="L243" s="195"/>
      <c r="M243" s="196" t="s">
        <v>3</v>
      </c>
      <c r="N243" s="197" t="s">
        <v>47</v>
      </c>
      <c r="O243" s="55"/>
      <c r="P243" s="154">
        <f>O243*H243</f>
        <v>0</v>
      </c>
      <c r="Q243" s="154">
        <v>5.8000000000000003E-2</v>
      </c>
      <c r="R243" s="154">
        <f>Q243*H243</f>
        <v>5.8000000000000003E-2</v>
      </c>
      <c r="S243" s="154">
        <v>0</v>
      </c>
      <c r="T243" s="15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6" t="s">
        <v>166</v>
      </c>
      <c r="AT243" s="156" t="s">
        <v>278</v>
      </c>
      <c r="AU243" s="156" t="s">
        <v>85</v>
      </c>
      <c r="AY243" s="19" t="s">
        <v>159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9" t="s">
        <v>83</v>
      </c>
      <c r="BK243" s="157">
        <f>ROUND(I243*H243,2)</f>
        <v>0</v>
      </c>
      <c r="BL243" s="19" t="s">
        <v>166</v>
      </c>
      <c r="BM243" s="156" t="s">
        <v>518</v>
      </c>
    </row>
    <row r="244" spans="1:65" s="13" customFormat="1">
      <c r="B244" s="165"/>
      <c r="D244" s="158" t="s">
        <v>178</v>
      </c>
      <c r="E244" s="166" t="s">
        <v>3</v>
      </c>
      <c r="F244" s="167" t="s">
        <v>519</v>
      </c>
      <c r="H244" s="166" t="s">
        <v>3</v>
      </c>
      <c r="I244" s="168"/>
      <c r="L244" s="165"/>
      <c r="M244" s="169"/>
      <c r="N244" s="170"/>
      <c r="O244" s="170"/>
      <c r="P244" s="170"/>
      <c r="Q244" s="170"/>
      <c r="R244" s="170"/>
      <c r="S244" s="170"/>
      <c r="T244" s="171"/>
      <c r="AT244" s="166" t="s">
        <v>178</v>
      </c>
      <c r="AU244" s="166" t="s">
        <v>85</v>
      </c>
      <c r="AV244" s="13" t="s">
        <v>83</v>
      </c>
      <c r="AW244" s="13" t="s">
        <v>37</v>
      </c>
      <c r="AX244" s="13" t="s">
        <v>76</v>
      </c>
      <c r="AY244" s="166" t="s">
        <v>159</v>
      </c>
    </row>
    <row r="245" spans="1:65" s="14" customFormat="1">
      <c r="B245" s="172"/>
      <c r="D245" s="158" t="s">
        <v>178</v>
      </c>
      <c r="E245" s="173" t="s">
        <v>3</v>
      </c>
      <c r="F245" s="174" t="s">
        <v>83</v>
      </c>
      <c r="H245" s="175">
        <v>1</v>
      </c>
      <c r="I245" s="176"/>
      <c r="L245" s="172"/>
      <c r="M245" s="177"/>
      <c r="N245" s="178"/>
      <c r="O245" s="178"/>
      <c r="P245" s="178"/>
      <c r="Q245" s="178"/>
      <c r="R245" s="178"/>
      <c r="S245" s="178"/>
      <c r="T245" s="179"/>
      <c r="AT245" s="173" t="s">
        <v>178</v>
      </c>
      <c r="AU245" s="173" t="s">
        <v>85</v>
      </c>
      <c r="AV245" s="14" t="s">
        <v>85</v>
      </c>
      <c r="AW245" s="14" t="s">
        <v>37</v>
      </c>
      <c r="AX245" s="14" t="s">
        <v>76</v>
      </c>
      <c r="AY245" s="173" t="s">
        <v>159</v>
      </c>
    </row>
    <row r="246" spans="1:65" s="15" customFormat="1">
      <c r="B246" s="180"/>
      <c r="D246" s="158" t="s">
        <v>178</v>
      </c>
      <c r="E246" s="181" t="s">
        <v>3</v>
      </c>
      <c r="F246" s="182" t="s">
        <v>182</v>
      </c>
      <c r="H246" s="183">
        <v>1</v>
      </c>
      <c r="I246" s="184"/>
      <c r="L246" s="180"/>
      <c r="M246" s="185"/>
      <c r="N246" s="186"/>
      <c r="O246" s="186"/>
      <c r="P246" s="186"/>
      <c r="Q246" s="186"/>
      <c r="R246" s="186"/>
      <c r="S246" s="186"/>
      <c r="T246" s="187"/>
      <c r="AT246" s="181" t="s">
        <v>178</v>
      </c>
      <c r="AU246" s="181" t="s">
        <v>85</v>
      </c>
      <c r="AV246" s="15" t="s">
        <v>174</v>
      </c>
      <c r="AW246" s="15" t="s">
        <v>37</v>
      </c>
      <c r="AX246" s="15" t="s">
        <v>83</v>
      </c>
      <c r="AY246" s="181" t="s">
        <v>159</v>
      </c>
    </row>
    <row r="247" spans="1:65" s="2" customFormat="1" ht="16.5" customHeight="1">
      <c r="A247" s="34"/>
      <c r="B247" s="144"/>
      <c r="C247" s="145" t="s">
        <v>358</v>
      </c>
      <c r="D247" s="145" t="s">
        <v>161</v>
      </c>
      <c r="E247" s="146" t="s">
        <v>520</v>
      </c>
      <c r="F247" s="147" t="s">
        <v>521</v>
      </c>
      <c r="G247" s="148" t="s">
        <v>445</v>
      </c>
      <c r="H247" s="149">
        <v>1</v>
      </c>
      <c r="I247" s="150"/>
      <c r="J247" s="151">
        <f>ROUND(I247*H247,2)</f>
        <v>0</v>
      </c>
      <c r="K247" s="147" t="s">
        <v>173</v>
      </c>
      <c r="L247" s="35"/>
      <c r="M247" s="152" t="s">
        <v>3</v>
      </c>
      <c r="N247" s="153" t="s">
        <v>47</v>
      </c>
      <c r="O247" s="55"/>
      <c r="P247" s="154">
        <f>O247*H247</f>
        <v>0</v>
      </c>
      <c r="Q247" s="154">
        <v>2.972E-2</v>
      </c>
      <c r="R247" s="154">
        <f>Q247*H247</f>
        <v>2.972E-2</v>
      </c>
      <c r="S247" s="154">
        <v>0</v>
      </c>
      <c r="T247" s="15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6" t="s">
        <v>174</v>
      </c>
      <c r="AT247" s="156" t="s">
        <v>161</v>
      </c>
      <c r="AU247" s="156" t="s">
        <v>85</v>
      </c>
      <c r="AY247" s="19" t="s">
        <v>159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9" t="s">
        <v>83</v>
      </c>
      <c r="BK247" s="157">
        <f>ROUND(I247*H247,2)</f>
        <v>0</v>
      </c>
      <c r="BL247" s="19" t="s">
        <v>174</v>
      </c>
      <c r="BM247" s="156" t="s">
        <v>522</v>
      </c>
    </row>
    <row r="248" spans="1:65" s="2" customFormat="1">
      <c r="A248" s="34"/>
      <c r="B248" s="35"/>
      <c r="C248" s="34"/>
      <c r="D248" s="163" t="s">
        <v>176</v>
      </c>
      <c r="E248" s="34"/>
      <c r="F248" s="164" t="s">
        <v>523</v>
      </c>
      <c r="G248" s="34"/>
      <c r="H248" s="34"/>
      <c r="I248" s="160"/>
      <c r="J248" s="34"/>
      <c r="K248" s="34"/>
      <c r="L248" s="35"/>
      <c r="M248" s="161"/>
      <c r="N248" s="162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176</v>
      </c>
      <c r="AU248" s="19" t="s">
        <v>85</v>
      </c>
    </row>
    <row r="249" spans="1:65" s="13" customFormat="1">
      <c r="B249" s="165"/>
      <c r="D249" s="158" t="s">
        <v>178</v>
      </c>
      <c r="E249" s="166" t="s">
        <v>3</v>
      </c>
      <c r="F249" s="167" t="s">
        <v>506</v>
      </c>
      <c r="H249" s="166" t="s">
        <v>3</v>
      </c>
      <c r="I249" s="168"/>
      <c r="L249" s="165"/>
      <c r="M249" s="169"/>
      <c r="N249" s="170"/>
      <c r="O249" s="170"/>
      <c r="P249" s="170"/>
      <c r="Q249" s="170"/>
      <c r="R249" s="170"/>
      <c r="S249" s="170"/>
      <c r="T249" s="171"/>
      <c r="AT249" s="166" t="s">
        <v>178</v>
      </c>
      <c r="AU249" s="166" t="s">
        <v>85</v>
      </c>
      <c r="AV249" s="13" t="s">
        <v>83</v>
      </c>
      <c r="AW249" s="13" t="s">
        <v>37</v>
      </c>
      <c r="AX249" s="13" t="s">
        <v>76</v>
      </c>
      <c r="AY249" s="166" t="s">
        <v>159</v>
      </c>
    </row>
    <row r="250" spans="1:65" s="13" customFormat="1">
      <c r="B250" s="165"/>
      <c r="D250" s="158" t="s">
        <v>178</v>
      </c>
      <c r="E250" s="166" t="s">
        <v>3</v>
      </c>
      <c r="F250" s="167" t="s">
        <v>507</v>
      </c>
      <c r="H250" s="166" t="s">
        <v>3</v>
      </c>
      <c r="I250" s="168"/>
      <c r="L250" s="165"/>
      <c r="M250" s="169"/>
      <c r="N250" s="170"/>
      <c r="O250" s="170"/>
      <c r="P250" s="170"/>
      <c r="Q250" s="170"/>
      <c r="R250" s="170"/>
      <c r="S250" s="170"/>
      <c r="T250" s="171"/>
      <c r="AT250" s="166" t="s">
        <v>178</v>
      </c>
      <c r="AU250" s="166" t="s">
        <v>85</v>
      </c>
      <c r="AV250" s="13" t="s">
        <v>83</v>
      </c>
      <c r="AW250" s="13" t="s">
        <v>37</v>
      </c>
      <c r="AX250" s="13" t="s">
        <v>76</v>
      </c>
      <c r="AY250" s="166" t="s">
        <v>159</v>
      </c>
    </row>
    <row r="251" spans="1:65" s="14" customFormat="1">
      <c r="B251" s="172"/>
      <c r="D251" s="158" t="s">
        <v>178</v>
      </c>
      <c r="E251" s="173" t="s">
        <v>3</v>
      </c>
      <c r="F251" s="174" t="s">
        <v>83</v>
      </c>
      <c r="H251" s="175">
        <v>1</v>
      </c>
      <c r="I251" s="176"/>
      <c r="L251" s="172"/>
      <c r="M251" s="177"/>
      <c r="N251" s="178"/>
      <c r="O251" s="178"/>
      <c r="P251" s="178"/>
      <c r="Q251" s="178"/>
      <c r="R251" s="178"/>
      <c r="S251" s="178"/>
      <c r="T251" s="179"/>
      <c r="AT251" s="173" t="s">
        <v>178</v>
      </c>
      <c r="AU251" s="173" t="s">
        <v>85</v>
      </c>
      <c r="AV251" s="14" t="s">
        <v>85</v>
      </c>
      <c r="AW251" s="14" t="s">
        <v>37</v>
      </c>
      <c r="AX251" s="14" t="s">
        <v>76</v>
      </c>
      <c r="AY251" s="173" t="s">
        <v>159</v>
      </c>
    </row>
    <row r="252" spans="1:65" s="15" customFormat="1">
      <c r="B252" s="180"/>
      <c r="D252" s="158" t="s">
        <v>178</v>
      </c>
      <c r="E252" s="181" t="s">
        <v>3</v>
      </c>
      <c r="F252" s="182" t="s">
        <v>182</v>
      </c>
      <c r="H252" s="183">
        <v>1</v>
      </c>
      <c r="I252" s="184"/>
      <c r="L252" s="180"/>
      <c r="M252" s="185"/>
      <c r="N252" s="186"/>
      <c r="O252" s="186"/>
      <c r="P252" s="186"/>
      <c r="Q252" s="186"/>
      <c r="R252" s="186"/>
      <c r="S252" s="186"/>
      <c r="T252" s="187"/>
      <c r="AT252" s="181" t="s">
        <v>178</v>
      </c>
      <c r="AU252" s="181" t="s">
        <v>85</v>
      </c>
      <c r="AV252" s="15" t="s">
        <v>174</v>
      </c>
      <c r="AW252" s="15" t="s">
        <v>37</v>
      </c>
      <c r="AX252" s="15" t="s">
        <v>83</v>
      </c>
      <c r="AY252" s="181" t="s">
        <v>159</v>
      </c>
    </row>
    <row r="253" spans="1:65" s="2" customFormat="1" ht="16.5" customHeight="1">
      <c r="A253" s="34"/>
      <c r="B253" s="144"/>
      <c r="C253" s="188" t="s">
        <v>312</v>
      </c>
      <c r="D253" s="188" t="s">
        <v>278</v>
      </c>
      <c r="E253" s="189" t="s">
        <v>524</v>
      </c>
      <c r="F253" s="190" t="s">
        <v>525</v>
      </c>
      <c r="G253" s="191" t="s">
        <v>445</v>
      </c>
      <c r="H253" s="192">
        <v>1</v>
      </c>
      <c r="I253" s="193"/>
      <c r="J253" s="194">
        <f>ROUND(I253*H253,2)</f>
        <v>0</v>
      </c>
      <c r="K253" s="190" t="s">
        <v>173</v>
      </c>
      <c r="L253" s="195"/>
      <c r="M253" s="196" t="s">
        <v>3</v>
      </c>
      <c r="N253" s="197" t="s">
        <v>47</v>
      </c>
      <c r="O253" s="55"/>
      <c r="P253" s="154">
        <f>O253*H253</f>
        <v>0</v>
      </c>
      <c r="Q253" s="154">
        <v>0.04</v>
      </c>
      <c r="R253" s="154">
        <f>Q253*H253</f>
        <v>0.04</v>
      </c>
      <c r="S253" s="154">
        <v>0</v>
      </c>
      <c r="T253" s="15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6" t="s">
        <v>166</v>
      </c>
      <c r="AT253" s="156" t="s">
        <v>278</v>
      </c>
      <c r="AU253" s="156" t="s">
        <v>85</v>
      </c>
      <c r="AY253" s="19" t="s">
        <v>159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9" t="s">
        <v>83</v>
      </c>
      <c r="BK253" s="157">
        <f>ROUND(I253*H253,2)</f>
        <v>0</v>
      </c>
      <c r="BL253" s="19" t="s">
        <v>166</v>
      </c>
      <c r="BM253" s="156" t="s">
        <v>526</v>
      </c>
    </row>
    <row r="254" spans="1:65" s="13" customFormat="1">
      <c r="B254" s="165"/>
      <c r="D254" s="158" t="s">
        <v>178</v>
      </c>
      <c r="E254" s="166" t="s">
        <v>3</v>
      </c>
      <c r="F254" s="167" t="s">
        <v>519</v>
      </c>
      <c r="H254" s="166" t="s">
        <v>3</v>
      </c>
      <c r="I254" s="168"/>
      <c r="L254" s="165"/>
      <c r="M254" s="169"/>
      <c r="N254" s="170"/>
      <c r="O254" s="170"/>
      <c r="P254" s="170"/>
      <c r="Q254" s="170"/>
      <c r="R254" s="170"/>
      <c r="S254" s="170"/>
      <c r="T254" s="171"/>
      <c r="AT254" s="166" t="s">
        <v>178</v>
      </c>
      <c r="AU254" s="166" t="s">
        <v>85</v>
      </c>
      <c r="AV254" s="13" t="s">
        <v>83</v>
      </c>
      <c r="AW254" s="13" t="s">
        <v>37</v>
      </c>
      <c r="AX254" s="13" t="s">
        <v>76</v>
      </c>
      <c r="AY254" s="166" t="s">
        <v>159</v>
      </c>
    </row>
    <row r="255" spans="1:65" s="14" customFormat="1">
      <c r="B255" s="172"/>
      <c r="D255" s="158" t="s">
        <v>178</v>
      </c>
      <c r="E255" s="173" t="s">
        <v>3</v>
      </c>
      <c r="F255" s="174" t="s">
        <v>83</v>
      </c>
      <c r="H255" s="175">
        <v>1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3" t="s">
        <v>178</v>
      </c>
      <c r="AU255" s="173" t="s">
        <v>85</v>
      </c>
      <c r="AV255" s="14" t="s">
        <v>85</v>
      </c>
      <c r="AW255" s="14" t="s">
        <v>37</v>
      </c>
      <c r="AX255" s="14" t="s">
        <v>76</v>
      </c>
      <c r="AY255" s="173" t="s">
        <v>159</v>
      </c>
    </row>
    <row r="256" spans="1:65" s="15" customFormat="1">
      <c r="B256" s="180"/>
      <c r="D256" s="158" t="s">
        <v>178</v>
      </c>
      <c r="E256" s="181" t="s">
        <v>3</v>
      </c>
      <c r="F256" s="182" t="s">
        <v>182</v>
      </c>
      <c r="H256" s="183">
        <v>1</v>
      </c>
      <c r="I256" s="184"/>
      <c r="L256" s="180"/>
      <c r="M256" s="185"/>
      <c r="N256" s="186"/>
      <c r="O256" s="186"/>
      <c r="P256" s="186"/>
      <c r="Q256" s="186"/>
      <c r="R256" s="186"/>
      <c r="S256" s="186"/>
      <c r="T256" s="187"/>
      <c r="AT256" s="181" t="s">
        <v>178</v>
      </c>
      <c r="AU256" s="181" t="s">
        <v>85</v>
      </c>
      <c r="AV256" s="15" t="s">
        <v>174</v>
      </c>
      <c r="AW256" s="15" t="s">
        <v>37</v>
      </c>
      <c r="AX256" s="15" t="s">
        <v>83</v>
      </c>
      <c r="AY256" s="181" t="s">
        <v>159</v>
      </c>
    </row>
    <row r="257" spans="1:65" s="2" customFormat="1" ht="16.5" customHeight="1">
      <c r="A257" s="34"/>
      <c r="B257" s="144"/>
      <c r="C257" s="145" t="s">
        <v>527</v>
      </c>
      <c r="D257" s="145" t="s">
        <v>161</v>
      </c>
      <c r="E257" s="146" t="s">
        <v>528</v>
      </c>
      <c r="F257" s="147" t="s">
        <v>529</v>
      </c>
      <c r="G257" s="148" t="s">
        <v>445</v>
      </c>
      <c r="H257" s="149">
        <v>1</v>
      </c>
      <c r="I257" s="150"/>
      <c r="J257" s="151">
        <f>ROUND(I257*H257,2)</f>
        <v>0</v>
      </c>
      <c r="K257" s="147" t="s">
        <v>173</v>
      </c>
      <c r="L257" s="35"/>
      <c r="M257" s="152" t="s">
        <v>3</v>
      </c>
      <c r="N257" s="153" t="s">
        <v>47</v>
      </c>
      <c r="O257" s="55"/>
      <c r="P257" s="154">
        <f>O257*H257</f>
        <v>0</v>
      </c>
      <c r="Q257" s="154">
        <v>3.0759999999999999E-2</v>
      </c>
      <c r="R257" s="154">
        <f>Q257*H257</f>
        <v>3.0759999999999999E-2</v>
      </c>
      <c r="S257" s="154">
        <v>0</v>
      </c>
      <c r="T257" s="15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6" t="s">
        <v>174</v>
      </c>
      <c r="AT257" s="156" t="s">
        <v>161</v>
      </c>
      <c r="AU257" s="156" t="s">
        <v>85</v>
      </c>
      <c r="AY257" s="19" t="s">
        <v>159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9" t="s">
        <v>83</v>
      </c>
      <c r="BK257" s="157">
        <f>ROUND(I257*H257,2)</f>
        <v>0</v>
      </c>
      <c r="BL257" s="19" t="s">
        <v>174</v>
      </c>
      <c r="BM257" s="156" t="s">
        <v>530</v>
      </c>
    </row>
    <row r="258" spans="1:65" s="2" customFormat="1">
      <c r="A258" s="34"/>
      <c r="B258" s="35"/>
      <c r="C258" s="34"/>
      <c r="D258" s="163" t="s">
        <v>176</v>
      </c>
      <c r="E258" s="34"/>
      <c r="F258" s="164" t="s">
        <v>531</v>
      </c>
      <c r="G258" s="34"/>
      <c r="H258" s="34"/>
      <c r="I258" s="160"/>
      <c r="J258" s="34"/>
      <c r="K258" s="34"/>
      <c r="L258" s="35"/>
      <c r="M258" s="161"/>
      <c r="N258" s="162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176</v>
      </c>
      <c r="AU258" s="19" t="s">
        <v>85</v>
      </c>
    </row>
    <row r="259" spans="1:65" s="13" customFormat="1">
      <c r="B259" s="165"/>
      <c r="D259" s="158" t="s">
        <v>178</v>
      </c>
      <c r="E259" s="166" t="s">
        <v>3</v>
      </c>
      <c r="F259" s="167" t="s">
        <v>532</v>
      </c>
      <c r="H259" s="166" t="s">
        <v>3</v>
      </c>
      <c r="I259" s="168"/>
      <c r="L259" s="165"/>
      <c r="M259" s="169"/>
      <c r="N259" s="170"/>
      <c r="O259" s="170"/>
      <c r="P259" s="170"/>
      <c r="Q259" s="170"/>
      <c r="R259" s="170"/>
      <c r="S259" s="170"/>
      <c r="T259" s="171"/>
      <c r="AT259" s="166" t="s">
        <v>178</v>
      </c>
      <c r="AU259" s="166" t="s">
        <v>85</v>
      </c>
      <c r="AV259" s="13" t="s">
        <v>83</v>
      </c>
      <c r="AW259" s="13" t="s">
        <v>37</v>
      </c>
      <c r="AX259" s="13" t="s">
        <v>76</v>
      </c>
      <c r="AY259" s="166" t="s">
        <v>159</v>
      </c>
    </row>
    <row r="260" spans="1:65" s="14" customFormat="1">
      <c r="B260" s="172"/>
      <c r="D260" s="158" t="s">
        <v>178</v>
      </c>
      <c r="E260" s="173" t="s">
        <v>3</v>
      </c>
      <c r="F260" s="174" t="s">
        <v>83</v>
      </c>
      <c r="H260" s="175">
        <v>1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178</v>
      </c>
      <c r="AU260" s="173" t="s">
        <v>85</v>
      </c>
      <c r="AV260" s="14" t="s">
        <v>85</v>
      </c>
      <c r="AW260" s="14" t="s">
        <v>37</v>
      </c>
      <c r="AX260" s="14" t="s">
        <v>76</v>
      </c>
      <c r="AY260" s="173" t="s">
        <v>159</v>
      </c>
    </row>
    <row r="261" spans="1:65" s="15" customFormat="1">
      <c r="B261" s="180"/>
      <c r="D261" s="158" t="s">
        <v>178</v>
      </c>
      <c r="E261" s="181" t="s">
        <v>3</v>
      </c>
      <c r="F261" s="182" t="s">
        <v>182</v>
      </c>
      <c r="H261" s="183">
        <v>1</v>
      </c>
      <c r="I261" s="184"/>
      <c r="L261" s="180"/>
      <c r="M261" s="185"/>
      <c r="N261" s="186"/>
      <c r="O261" s="186"/>
      <c r="P261" s="186"/>
      <c r="Q261" s="186"/>
      <c r="R261" s="186"/>
      <c r="S261" s="186"/>
      <c r="T261" s="187"/>
      <c r="AT261" s="181" t="s">
        <v>178</v>
      </c>
      <c r="AU261" s="181" t="s">
        <v>85</v>
      </c>
      <c r="AV261" s="15" t="s">
        <v>174</v>
      </c>
      <c r="AW261" s="15" t="s">
        <v>37</v>
      </c>
      <c r="AX261" s="15" t="s">
        <v>83</v>
      </c>
      <c r="AY261" s="181" t="s">
        <v>159</v>
      </c>
    </row>
    <row r="262" spans="1:65" s="2" customFormat="1" ht="16.5" customHeight="1">
      <c r="A262" s="34"/>
      <c r="B262" s="144"/>
      <c r="C262" s="188" t="s">
        <v>533</v>
      </c>
      <c r="D262" s="188" t="s">
        <v>278</v>
      </c>
      <c r="E262" s="189" t="s">
        <v>534</v>
      </c>
      <c r="F262" s="190" t="s">
        <v>535</v>
      </c>
      <c r="G262" s="191" t="s">
        <v>445</v>
      </c>
      <c r="H262" s="192">
        <v>1</v>
      </c>
      <c r="I262" s="193"/>
      <c r="J262" s="194">
        <f>ROUND(I262*H262,2)</f>
        <v>0</v>
      </c>
      <c r="K262" s="190" t="s">
        <v>173</v>
      </c>
      <c r="L262" s="195"/>
      <c r="M262" s="196" t="s">
        <v>3</v>
      </c>
      <c r="N262" s="197" t="s">
        <v>47</v>
      </c>
      <c r="O262" s="55"/>
      <c r="P262" s="154">
        <f>O262*H262</f>
        <v>0</v>
      </c>
      <c r="Q262" s="154">
        <v>5.0599999999999999E-2</v>
      </c>
      <c r="R262" s="154">
        <f>Q262*H262</f>
        <v>5.0599999999999999E-2</v>
      </c>
      <c r="S262" s="154">
        <v>0</v>
      </c>
      <c r="T262" s="15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6" t="s">
        <v>166</v>
      </c>
      <c r="AT262" s="156" t="s">
        <v>278</v>
      </c>
      <c r="AU262" s="156" t="s">
        <v>85</v>
      </c>
      <c r="AY262" s="19" t="s">
        <v>159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9" t="s">
        <v>83</v>
      </c>
      <c r="BK262" s="157">
        <f>ROUND(I262*H262,2)</f>
        <v>0</v>
      </c>
      <c r="BL262" s="19" t="s">
        <v>166</v>
      </c>
      <c r="BM262" s="156" t="s">
        <v>536</v>
      </c>
    </row>
    <row r="263" spans="1:65" s="13" customFormat="1">
      <c r="B263" s="165"/>
      <c r="D263" s="158" t="s">
        <v>178</v>
      </c>
      <c r="E263" s="166" t="s">
        <v>3</v>
      </c>
      <c r="F263" s="167" t="s">
        <v>537</v>
      </c>
      <c r="H263" s="166" t="s">
        <v>3</v>
      </c>
      <c r="I263" s="168"/>
      <c r="L263" s="165"/>
      <c r="M263" s="169"/>
      <c r="N263" s="170"/>
      <c r="O263" s="170"/>
      <c r="P263" s="170"/>
      <c r="Q263" s="170"/>
      <c r="R263" s="170"/>
      <c r="S263" s="170"/>
      <c r="T263" s="171"/>
      <c r="AT263" s="166" t="s">
        <v>178</v>
      </c>
      <c r="AU263" s="166" t="s">
        <v>85</v>
      </c>
      <c r="AV263" s="13" t="s">
        <v>83</v>
      </c>
      <c r="AW263" s="13" t="s">
        <v>37</v>
      </c>
      <c r="AX263" s="13" t="s">
        <v>76</v>
      </c>
      <c r="AY263" s="166" t="s">
        <v>159</v>
      </c>
    </row>
    <row r="264" spans="1:65" s="14" customFormat="1">
      <c r="B264" s="172"/>
      <c r="D264" s="158" t="s">
        <v>178</v>
      </c>
      <c r="E264" s="173" t="s">
        <v>3</v>
      </c>
      <c r="F264" s="174" t="s">
        <v>83</v>
      </c>
      <c r="H264" s="175">
        <v>1</v>
      </c>
      <c r="I264" s="176"/>
      <c r="L264" s="172"/>
      <c r="M264" s="177"/>
      <c r="N264" s="178"/>
      <c r="O264" s="178"/>
      <c r="P264" s="178"/>
      <c r="Q264" s="178"/>
      <c r="R264" s="178"/>
      <c r="S264" s="178"/>
      <c r="T264" s="179"/>
      <c r="AT264" s="173" t="s">
        <v>178</v>
      </c>
      <c r="AU264" s="173" t="s">
        <v>85</v>
      </c>
      <c r="AV264" s="14" t="s">
        <v>85</v>
      </c>
      <c r="AW264" s="14" t="s">
        <v>37</v>
      </c>
      <c r="AX264" s="14" t="s">
        <v>76</v>
      </c>
      <c r="AY264" s="173" t="s">
        <v>159</v>
      </c>
    </row>
    <row r="265" spans="1:65" s="15" customFormat="1">
      <c r="B265" s="180"/>
      <c r="D265" s="158" t="s">
        <v>178</v>
      </c>
      <c r="E265" s="181" t="s">
        <v>3</v>
      </c>
      <c r="F265" s="182" t="s">
        <v>182</v>
      </c>
      <c r="H265" s="183">
        <v>1</v>
      </c>
      <c r="I265" s="184"/>
      <c r="L265" s="180"/>
      <c r="M265" s="185"/>
      <c r="N265" s="186"/>
      <c r="O265" s="186"/>
      <c r="P265" s="186"/>
      <c r="Q265" s="186"/>
      <c r="R265" s="186"/>
      <c r="S265" s="186"/>
      <c r="T265" s="187"/>
      <c r="AT265" s="181" t="s">
        <v>178</v>
      </c>
      <c r="AU265" s="181" t="s">
        <v>85</v>
      </c>
      <c r="AV265" s="15" t="s">
        <v>174</v>
      </c>
      <c r="AW265" s="15" t="s">
        <v>37</v>
      </c>
      <c r="AX265" s="15" t="s">
        <v>83</v>
      </c>
      <c r="AY265" s="181" t="s">
        <v>159</v>
      </c>
    </row>
    <row r="266" spans="1:65" s="2" customFormat="1" ht="16.5" customHeight="1">
      <c r="A266" s="34"/>
      <c r="B266" s="144"/>
      <c r="C266" s="188" t="s">
        <v>538</v>
      </c>
      <c r="D266" s="188" t="s">
        <v>278</v>
      </c>
      <c r="E266" s="189" t="s">
        <v>539</v>
      </c>
      <c r="F266" s="190" t="s">
        <v>540</v>
      </c>
      <c r="G266" s="191" t="s">
        <v>445</v>
      </c>
      <c r="H266" s="192">
        <v>1</v>
      </c>
      <c r="I266" s="193"/>
      <c r="J266" s="194">
        <f>ROUND(I266*H266,2)</f>
        <v>0</v>
      </c>
      <c r="K266" s="190" t="s">
        <v>173</v>
      </c>
      <c r="L266" s="195"/>
      <c r="M266" s="196" t="s">
        <v>3</v>
      </c>
      <c r="N266" s="197" t="s">
        <v>47</v>
      </c>
      <c r="O266" s="55"/>
      <c r="P266" s="154">
        <f>O266*H266</f>
        <v>0</v>
      </c>
      <c r="Q266" s="154">
        <v>6.4999999999999997E-3</v>
      </c>
      <c r="R266" s="154">
        <f>Q266*H266</f>
        <v>6.4999999999999997E-3</v>
      </c>
      <c r="S266" s="154">
        <v>0</v>
      </c>
      <c r="T266" s="15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6" t="s">
        <v>166</v>
      </c>
      <c r="AT266" s="156" t="s">
        <v>278</v>
      </c>
      <c r="AU266" s="156" t="s">
        <v>85</v>
      </c>
      <c r="AY266" s="19" t="s">
        <v>159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9" t="s">
        <v>83</v>
      </c>
      <c r="BK266" s="157">
        <f>ROUND(I266*H266,2)</f>
        <v>0</v>
      </c>
      <c r="BL266" s="19" t="s">
        <v>166</v>
      </c>
      <c r="BM266" s="156" t="s">
        <v>541</v>
      </c>
    </row>
    <row r="267" spans="1:65" s="2" customFormat="1" ht="19.5">
      <c r="A267" s="34"/>
      <c r="B267" s="35"/>
      <c r="C267" s="34"/>
      <c r="D267" s="158" t="s">
        <v>168</v>
      </c>
      <c r="E267" s="34"/>
      <c r="F267" s="159" t="s">
        <v>349</v>
      </c>
      <c r="G267" s="34"/>
      <c r="H267" s="34"/>
      <c r="I267" s="160"/>
      <c r="J267" s="34"/>
      <c r="K267" s="34"/>
      <c r="L267" s="35"/>
      <c r="M267" s="161"/>
      <c r="N267" s="162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168</v>
      </c>
      <c r="AU267" s="19" t="s">
        <v>85</v>
      </c>
    </row>
    <row r="268" spans="1:65" s="13" customFormat="1">
      <c r="B268" s="165"/>
      <c r="D268" s="158" t="s">
        <v>178</v>
      </c>
      <c r="E268" s="166" t="s">
        <v>3</v>
      </c>
      <c r="F268" s="167" t="s">
        <v>542</v>
      </c>
      <c r="H268" s="166" t="s">
        <v>3</v>
      </c>
      <c r="I268" s="168"/>
      <c r="L268" s="165"/>
      <c r="M268" s="169"/>
      <c r="N268" s="170"/>
      <c r="O268" s="170"/>
      <c r="P268" s="170"/>
      <c r="Q268" s="170"/>
      <c r="R268" s="170"/>
      <c r="S268" s="170"/>
      <c r="T268" s="171"/>
      <c r="AT268" s="166" t="s">
        <v>178</v>
      </c>
      <c r="AU268" s="166" t="s">
        <v>85</v>
      </c>
      <c r="AV268" s="13" t="s">
        <v>83</v>
      </c>
      <c r="AW268" s="13" t="s">
        <v>37</v>
      </c>
      <c r="AX268" s="13" t="s">
        <v>76</v>
      </c>
      <c r="AY268" s="166" t="s">
        <v>159</v>
      </c>
    </row>
    <row r="269" spans="1:65" s="14" customFormat="1">
      <c r="B269" s="172"/>
      <c r="D269" s="158" t="s">
        <v>178</v>
      </c>
      <c r="E269" s="173" t="s">
        <v>3</v>
      </c>
      <c r="F269" s="174" t="s">
        <v>83</v>
      </c>
      <c r="H269" s="175">
        <v>1</v>
      </c>
      <c r="I269" s="176"/>
      <c r="L269" s="172"/>
      <c r="M269" s="177"/>
      <c r="N269" s="178"/>
      <c r="O269" s="178"/>
      <c r="P269" s="178"/>
      <c r="Q269" s="178"/>
      <c r="R269" s="178"/>
      <c r="S269" s="178"/>
      <c r="T269" s="179"/>
      <c r="AT269" s="173" t="s">
        <v>178</v>
      </c>
      <c r="AU269" s="173" t="s">
        <v>85</v>
      </c>
      <c r="AV269" s="14" t="s">
        <v>85</v>
      </c>
      <c r="AW269" s="14" t="s">
        <v>37</v>
      </c>
      <c r="AX269" s="14" t="s">
        <v>76</v>
      </c>
      <c r="AY269" s="173" t="s">
        <v>159</v>
      </c>
    </row>
    <row r="270" spans="1:65" s="15" customFormat="1">
      <c r="B270" s="180"/>
      <c r="D270" s="158" t="s">
        <v>178</v>
      </c>
      <c r="E270" s="181" t="s">
        <v>3</v>
      </c>
      <c r="F270" s="182" t="s">
        <v>182</v>
      </c>
      <c r="H270" s="183">
        <v>1</v>
      </c>
      <c r="I270" s="184"/>
      <c r="L270" s="180"/>
      <c r="M270" s="185"/>
      <c r="N270" s="186"/>
      <c r="O270" s="186"/>
      <c r="P270" s="186"/>
      <c r="Q270" s="186"/>
      <c r="R270" s="186"/>
      <c r="S270" s="186"/>
      <c r="T270" s="187"/>
      <c r="AT270" s="181" t="s">
        <v>178</v>
      </c>
      <c r="AU270" s="181" t="s">
        <v>85</v>
      </c>
      <c r="AV270" s="15" t="s">
        <v>174</v>
      </c>
      <c r="AW270" s="15" t="s">
        <v>37</v>
      </c>
      <c r="AX270" s="15" t="s">
        <v>83</v>
      </c>
      <c r="AY270" s="181" t="s">
        <v>159</v>
      </c>
    </row>
    <row r="271" spans="1:65" s="2" customFormat="1" ht="16.5" customHeight="1">
      <c r="A271" s="34"/>
      <c r="B271" s="144"/>
      <c r="C271" s="188" t="s">
        <v>543</v>
      </c>
      <c r="D271" s="188" t="s">
        <v>278</v>
      </c>
      <c r="E271" s="189" t="s">
        <v>544</v>
      </c>
      <c r="F271" s="190" t="s">
        <v>545</v>
      </c>
      <c r="G271" s="191" t="s">
        <v>445</v>
      </c>
      <c r="H271" s="192">
        <v>1</v>
      </c>
      <c r="I271" s="193"/>
      <c r="J271" s="194">
        <f>ROUND(I271*H271,2)</f>
        <v>0</v>
      </c>
      <c r="K271" s="190" t="s">
        <v>173</v>
      </c>
      <c r="L271" s="195"/>
      <c r="M271" s="196" t="s">
        <v>3</v>
      </c>
      <c r="N271" s="197" t="s">
        <v>47</v>
      </c>
      <c r="O271" s="55"/>
      <c r="P271" s="154">
        <f>O271*H271</f>
        <v>0</v>
      </c>
      <c r="Q271" s="154">
        <v>2.7E-2</v>
      </c>
      <c r="R271" s="154">
        <f>Q271*H271</f>
        <v>2.7E-2</v>
      </c>
      <c r="S271" s="154">
        <v>0</v>
      </c>
      <c r="T271" s="15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6" t="s">
        <v>166</v>
      </c>
      <c r="AT271" s="156" t="s">
        <v>278</v>
      </c>
      <c r="AU271" s="156" t="s">
        <v>85</v>
      </c>
      <c r="AY271" s="19" t="s">
        <v>159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9" t="s">
        <v>83</v>
      </c>
      <c r="BK271" s="157">
        <f>ROUND(I271*H271,2)</f>
        <v>0</v>
      </c>
      <c r="BL271" s="19" t="s">
        <v>166</v>
      </c>
      <c r="BM271" s="156" t="s">
        <v>546</v>
      </c>
    </row>
    <row r="272" spans="1:65" s="13" customFormat="1">
      <c r="B272" s="165"/>
      <c r="D272" s="158" t="s">
        <v>178</v>
      </c>
      <c r="E272" s="166" t="s">
        <v>3</v>
      </c>
      <c r="F272" s="167" t="s">
        <v>547</v>
      </c>
      <c r="H272" s="166" t="s">
        <v>3</v>
      </c>
      <c r="I272" s="168"/>
      <c r="L272" s="165"/>
      <c r="M272" s="169"/>
      <c r="N272" s="170"/>
      <c r="O272" s="170"/>
      <c r="P272" s="170"/>
      <c r="Q272" s="170"/>
      <c r="R272" s="170"/>
      <c r="S272" s="170"/>
      <c r="T272" s="171"/>
      <c r="AT272" s="166" t="s">
        <v>178</v>
      </c>
      <c r="AU272" s="166" t="s">
        <v>85</v>
      </c>
      <c r="AV272" s="13" t="s">
        <v>83</v>
      </c>
      <c r="AW272" s="13" t="s">
        <v>37</v>
      </c>
      <c r="AX272" s="13" t="s">
        <v>76</v>
      </c>
      <c r="AY272" s="166" t="s">
        <v>159</v>
      </c>
    </row>
    <row r="273" spans="1:65" s="14" customFormat="1">
      <c r="B273" s="172"/>
      <c r="D273" s="158" t="s">
        <v>178</v>
      </c>
      <c r="E273" s="173" t="s">
        <v>3</v>
      </c>
      <c r="F273" s="174" t="s">
        <v>83</v>
      </c>
      <c r="H273" s="175">
        <v>1</v>
      </c>
      <c r="I273" s="176"/>
      <c r="L273" s="172"/>
      <c r="M273" s="177"/>
      <c r="N273" s="178"/>
      <c r="O273" s="178"/>
      <c r="P273" s="178"/>
      <c r="Q273" s="178"/>
      <c r="R273" s="178"/>
      <c r="S273" s="178"/>
      <c r="T273" s="179"/>
      <c r="AT273" s="173" t="s">
        <v>178</v>
      </c>
      <c r="AU273" s="173" t="s">
        <v>85</v>
      </c>
      <c r="AV273" s="14" t="s">
        <v>85</v>
      </c>
      <c r="AW273" s="14" t="s">
        <v>37</v>
      </c>
      <c r="AX273" s="14" t="s">
        <v>76</v>
      </c>
      <c r="AY273" s="173" t="s">
        <v>159</v>
      </c>
    </row>
    <row r="274" spans="1:65" s="15" customFormat="1">
      <c r="B274" s="180"/>
      <c r="D274" s="158" t="s">
        <v>178</v>
      </c>
      <c r="E274" s="181" t="s">
        <v>3</v>
      </c>
      <c r="F274" s="182" t="s">
        <v>182</v>
      </c>
      <c r="H274" s="183">
        <v>1</v>
      </c>
      <c r="I274" s="184"/>
      <c r="L274" s="180"/>
      <c r="M274" s="185"/>
      <c r="N274" s="186"/>
      <c r="O274" s="186"/>
      <c r="P274" s="186"/>
      <c r="Q274" s="186"/>
      <c r="R274" s="186"/>
      <c r="S274" s="186"/>
      <c r="T274" s="187"/>
      <c r="AT274" s="181" t="s">
        <v>178</v>
      </c>
      <c r="AU274" s="181" t="s">
        <v>85</v>
      </c>
      <c r="AV274" s="15" t="s">
        <v>174</v>
      </c>
      <c r="AW274" s="15" t="s">
        <v>37</v>
      </c>
      <c r="AX274" s="15" t="s">
        <v>83</v>
      </c>
      <c r="AY274" s="181" t="s">
        <v>159</v>
      </c>
    </row>
    <row r="275" spans="1:65" s="12" customFormat="1" ht="22.9" customHeight="1">
      <c r="B275" s="131"/>
      <c r="D275" s="132" t="s">
        <v>75</v>
      </c>
      <c r="E275" s="142" t="s">
        <v>548</v>
      </c>
      <c r="F275" s="142" t="s">
        <v>549</v>
      </c>
      <c r="I275" s="134"/>
      <c r="J275" s="143">
        <f>BK275</f>
        <v>0</v>
      </c>
      <c r="L275" s="131"/>
      <c r="M275" s="136"/>
      <c r="N275" s="137"/>
      <c r="O275" s="137"/>
      <c r="P275" s="138">
        <f>SUM(P276:P339)</f>
        <v>0</v>
      </c>
      <c r="Q275" s="137"/>
      <c r="R275" s="138">
        <f>SUM(R276:R339)</f>
        <v>7.4538834000000005</v>
      </c>
      <c r="S275" s="137"/>
      <c r="T275" s="139">
        <f>SUM(T276:T339)</f>
        <v>0</v>
      </c>
      <c r="AR275" s="132" t="s">
        <v>83</v>
      </c>
      <c r="AT275" s="140" t="s">
        <v>75</v>
      </c>
      <c r="AU275" s="140" t="s">
        <v>83</v>
      </c>
      <c r="AY275" s="132" t="s">
        <v>159</v>
      </c>
      <c r="BK275" s="141">
        <f>SUM(BK276:BK339)</f>
        <v>0</v>
      </c>
    </row>
    <row r="276" spans="1:65" s="2" customFormat="1" ht="24.2" customHeight="1">
      <c r="A276" s="34"/>
      <c r="B276" s="144"/>
      <c r="C276" s="145" t="s">
        <v>550</v>
      </c>
      <c r="D276" s="145" t="s">
        <v>161</v>
      </c>
      <c r="E276" s="146" t="s">
        <v>551</v>
      </c>
      <c r="F276" s="147" t="s">
        <v>552</v>
      </c>
      <c r="G276" s="148" t="s">
        <v>207</v>
      </c>
      <c r="H276" s="149">
        <v>0.189</v>
      </c>
      <c r="I276" s="150"/>
      <c r="J276" s="151">
        <f>ROUND(I276*H276,2)</f>
        <v>0</v>
      </c>
      <c r="K276" s="147" t="s">
        <v>173</v>
      </c>
      <c r="L276" s="35"/>
      <c r="M276" s="152" t="s">
        <v>3</v>
      </c>
      <c r="N276" s="153" t="s">
        <v>47</v>
      </c>
      <c r="O276" s="55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6" t="s">
        <v>174</v>
      </c>
      <c r="AT276" s="156" t="s">
        <v>161</v>
      </c>
      <c r="AU276" s="156" t="s">
        <v>85</v>
      </c>
      <c r="AY276" s="19" t="s">
        <v>159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9" t="s">
        <v>83</v>
      </c>
      <c r="BK276" s="157">
        <f>ROUND(I276*H276,2)</f>
        <v>0</v>
      </c>
      <c r="BL276" s="19" t="s">
        <v>174</v>
      </c>
      <c r="BM276" s="156" t="s">
        <v>553</v>
      </c>
    </row>
    <row r="277" spans="1:65" s="2" customFormat="1">
      <c r="A277" s="34"/>
      <c r="B277" s="35"/>
      <c r="C277" s="34"/>
      <c r="D277" s="163" t="s">
        <v>176</v>
      </c>
      <c r="E277" s="34"/>
      <c r="F277" s="164" t="s">
        <v>554</v>
      </c>
      <c r="G277" s="34"/>
      <c r="H277" s="34"/>
      <c r="I277" s="160"/>
      <c r="J277" s="34"/>
      <c r="K277" s="34"/>
      <c r="L277" s="35"/>
      <c r="M277" s="161"/>
      <c r="N277" s="162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176</v>
      </c>
      <c r="AU277" s="19" t="s">
        <v>85</v>
      </c>
    </row>
    <row r="278" spans="1:65" s="13" customFormat="1">
      <c r="B278" s="165"/>
      <c r="D278" s="158" t="s">
        <v>178</v>
      </c>
      <c r="E278" s="166" t="s">
        <v>3</v>
      </c>
      <c r="F278" s="167" t="s">
        <v>555</v>
      </c>
      <c r="H278" s="166" t="s">
        <v>3</v>
      </c>
      <c r="I278" s="168"/>
      <c r="L278" s="165"/>
      <c r="M278" s="169"/>
      <c r="N278" s="170"/>
      <c r="O278" s="170"/>
      <c r="P278" s="170"/>
      <c r="Q278" s="170"/>
      <c r="R278" s="170"/>
      <c r="S278" s="170"/>
      <c r="T278" s="171"/>
      <c r="AT278" s="166" t="s">
        <v>178</v>
      </c>
      <c r="AU278" s="166" t="s">
        <v>85</v>
      </c>
      <c r="AV278" s="13" t="s">
        <v>83</v>
      </c>
      <c r="AW278" s="13" t="s">
        <v>37</v>
      </c>
      <c r="AX278" s="13" t="s">
        <v>76</v>
      </c>
      <c r="AY278" s="166" t="s">
        <v>159</v>
      </c>
    </row>
    <row r="279" spans="1:65" s="14" customFormat="1">
      <c r="B279" s="172"/>
      <c r="D279" s="158" t="s">
        <v>178</v>
      </c>
      <c r="E279" s="173" t="s">
        <v>3</v>
      </c>
      <c r="F279" s="174" t="s">
        <v>556</v>
      </c>
      <c r="H279" s="175">
        <v>0.189</v>
      </c>
      <c r="I279" s="176"/>
      <c r="L279" s="172"/>
      <c r="M279" s="177"/>
      <c r="N279" s="178"/>
      <c r="O279" s="178"/>
      <c r="P279" s="178"/>
      <c r="Q279" s="178"/>
      <c r="R279" s="178"/>
      <c r="S279" s="178"/>
      <c r="T279" s="179"/>
      <c r="AT279" s="173" t="s">
        <v>178</v>
      </c>
      <c r="AU279" s="173" t="s">
        <v>85</v>
      </c>
      <c r="AV279" s="14" t="s">
        <v>85</v>
      </c>
      <c r="AW279" s="14" t="s">
        <v>37</v>
      </c>
      <c r="AX279" s="14" t="s">
        <v>76</v>
      </c>
      <c r="AY279" s="173" t="s">
        <v>159</v>
      </c>
    </row>
    <row r="280" spans="1:65" s="15" customFormat="1">
      <c r="B280" s="180"/>
      <c r="D280" s="158" t="s">
        <v>178</v>
      </c>
      <c r="E280" s="181" t="s">
        <v>3</v>
      </c>
      <c r="F280" s="182" t="s">
        <v>182</v>
      </c>
      <c r="H280" s="183">
        <v>0.189</v>
      </c>
      <c r="I280" s="184"/>
      <c r="L280" s="180"/>
      <c r="M280" s="185"/>
      <c r="N280" s="186"/>
      <c r="O280" s="186"/>
      <c r="P280" s="186"/>
      <c r="Q280" s="186"/>
      <c r="R280" s="186"/>
      <c r="S280" s="186"/>
      <c r="T280" s="187"/>
      <c r="AT280" s="181" t="s">
        <v>178</v>
      </c>
      <c r="AU280" s="181" t="s">
        <v>85</v>
      </c>
      <c r="AV280" s="15" t="s">
        <v>174</v>
      </c>
      <c r="AW280" s="15" t="s">
        <v>37</v>
      </c>
      <c r="AX280" s="15" t="s">
        <v>83</v>
      </c>
      <c r="AY280" s="181" t="s">
        <v>159</v>
      </c>
    </row>
    <row r="281" spans="1:65" s="2" customFormat="1" ht="24.2" customHeight="1">
      <c r="A281" s="34"/>
      <c r="B281" s="144"/>
      <c r="C281" s="145" t="s">
        <v>557</v>
      </c>
      <c r="D281" s="145" t="s">
        <v>161</v>
      </c>
      <c r="E281" s="146" t="s">
        <v>558</v>
      </c>
      <c r="F281" s="147" t="s">
        <v>559</v>
      </c>
      <c r="G281" s="148" t="s">
        <v>207</v>
      </c>
      <c r="H281" s="149">
        <v>3.78</v>
      </c>
      <c r="I281" s="150"/>
      <c r="J281" s="151">
        <f>ROUND(I281*H281,2)</f>
        <v>0</v>
      </c>
      <c r="K281" s="147" t="s">
        <v>173</v>
      </c>
      <c r="L281" s="35"/>
      <c r="M281" s="152" t="s">
        <v>3</v>
      </c>
      <c r="N281" s="153" t="s">
        <v>47</v>
      </c>
      <c r="O281" s="55"/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6" t="s">
        <v>174</v>
      </c>
      <c r="AT281" s="156" t="s">
        <v>161</v>
      </c>
      <c r="AU281" s="156" t="s">
        <v>85</v>
      </c>
      <c r="AY281" s="19" t="s">
        <v>159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9" t="s">
        <v>83</v>
      </c>
      <c r="BK281" s="157">
        <f>ROUND(I281*H281,2)</f>
        <v>0</v>
      </c>
      <c r="BL281" s="19" t="s">
        <v>174</v>
      </c>
      <c r="BM281" s="156" t="s">
        <v>560</v>
      </c>
    </row>
    <row r="282" spans="1:65" s="2" customFormat="1">
      <c r="A282" s="34"/>
      <c r="B282" s="35"/>
      <c r="C282" s="34"/>
      <c r="D282" s="163" t="s">
        <v>176</v>
      </c>
      <c r="E282" s="34"/>
      <c r="F282" s="164" t="s">
        <v>561</v>
      </c>
      <c r="G282" s="34"/>
      <c r="H282" s="34"/>
      <c r="I282" s="160"/>
      <c r="J282" s="34"/>
      <c r="K282" s="34"/>
      <c r="L282" s="35"/>
      <c r="M282" s="161"/>
      <c r="N282" s="162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176</v>
      </c>
      <c r="AU282" s="19" t="s">
        <v>85</v>
      </c>
    </row>
    <row r="283" spans="1:65" s="13" customFormat="1">
      <c r="B283" s="165"/>
      <c r="D283" s="158" t="s">
        <v>178</v>
      </c>
      <c r="E283" s="166" t="s">
        <v>3</v>
      </c>
      <c r="F283" s="167" t="s">
        <v>562</v>
      </c>
      <c r="H283" s="166" t="s">
        <v>3</v>
      </c>
      <c r="I283" s="168"/>
      <c r="L283" s="165"/>
      <c r="M283" s="169"/>
      <c r="N283" s="170"/>
      <c r="O283" s="170"/>
      <c r="P283" s="170"/>
      <c r="Q283" s="170"/>
      <c r="R283" s="170"/>
      <c r="S283" s="170"/>
      <c r="T283" s="171"/>
      <c r="AT283" s="166" t="s">
        <v>178</v>
      </c>
      <c r="AU283" s="166" t="s">
        <v>85</v>
      </c>
      <c r="AV283" s="13" t="s">
        <v>83</v>
      </c>
      <c r="AW283" s="13" t="s">
        <v>37</v>
      </c>
      <c r="AX283" s="13" t="s">
        <v>76</v>
      </c>
      <c r="AY283" s="166" t="s">
        <v>159</v>
      </c>
    </row>
    <row r="284" spans="1:65" s="13" customFormat="1">
      <c r="B284" s="165"/>
      <c r="D284" s="158" t="s">
        <v>178</v>
      </c>
      <c r="E284" s="166" t="s">
        <v>3</v>
      </c>
      <c r="F284" s="167" t="s">
        <v>563</v>
      </c>
      <c r="H284" s="166" t="s">
        <v>3</v>
      </c>
      <c r="I284" s="168"/>
      <c r="L284" s="165"/>
      <c r="M284" s="169"/>
      <c r="N284" s="170"/>
      <c r="O284" s="170"/>
      <c r="P284" s="170"/>
      <c r="Q284" s="170"/>
      <c r="R284" s="170"/>
      <c r="S284" s="170"/>
      <c r="T284" s="171"/>
      <c r="AT284" s="166" t="s">
        <v>178</v>
      </c>
      <c r="AU284" s="166" t="s">
        <v>85</v>
      </c>
      <c r="AV284" s="13" t="s">
        <v>83</v>
      </c>
      <c r="AW284" s="13" t="s">
        <v>37</v>
      </c>
      <c r="AX284" s="13" t="s">
        <v>76</v>
      </c>
      <c r="AY284" s="166" t="s">
        <v>159</v>
      </c>
    </row>
    <row r="285" spans="1:65" s="13" customFormat="1">
      <c r="B285" s="165"/>
      <c r="D285" s="158" t="s">
        <v>178</v>
      </c>
      <c r="E285" s="166" t="s">
        <v>3</v>
      </c>
      <c r="F285" s="167" t="s">
        <v>564</v>
      </c>
      <c r="H285" s="166" t="s">
        <v>3</v>
      </c>
      <c r="I285" s="168"/>
      <c r="L285" s="165"/>
      <c r="M285" s="169"/>
      <c r="N285" s="170"/>
      <c r="O285" s="170"/>
      <c r="P285" s="170"/>
      <c r="Q285" s="170"/>
      <c r="R285" s="170"/>
      <c r="S285" s="170"/>
      <c r="T285" s="171"/>
      <c r="AT285" s="166" t="s">
        <v>178</v>
      </c>
      <c r="AU285" s="166" t="s">
        <v>85</v>
      </c>
      <c r="AV285" s="13" t="s">
        <v>83</v>
      </c>
      <c r="AW285" s="13" t="s">
        <v>37</v>
      </c>
      <c r="AX285" s="13" t="s">
        <v>76</v>
      </c>
      <c r="AY285" s="166" t="s">
        <v>159</v>
      </c>
    </row>
    <row r="286" spans="1:65" s="14" customFormat="1">
      <c r="B286" s="172"/>
      <c r="D286" s="158" t="s">
        <v>178</v>
      </c>
      <c r="E286" s="173" t="s">
        <v>3</v>
      </c>
      <c r="F286" s="174" t="s">
        <v>565</v>
      </c>
      <c r="H286" s="175">
        <v>3.78</v>
      </c>
      <c r="I286" s="176"/>
      <c r="L286" s="172"/>
      <c r="M286" s="177"/>
      <c r="N286" s="178"/>
      <c r="O286" s="178"/>
      <c r="P286" s="178"/>
      <c r="Q286" s="178"/>
      <c r="R286" s="178"/>
      <c r="S286" s="178"/>
      <c r="T286" s="179"/>
      <c r="AT286" s="173" t="s">
        <v>178</v>
      </c>
      <c r="AU286" s="173" t="s">
        <v>85</v>
      </c>
      <c r="AV286" s="14" t="s">
        <v>85</v>
      </c>
      <c r="AW286" s="14" t="s">
        <v>37</v>
      </c>
      <c r="AX286" s="14" t="s">
        <v>76</v>
      </c>
      <c r="AY286" s="173" t="s">
        <v>159</v>
      </c>
    </row>
    <row r="287" spans="1:65" s="15" customFormat="1">
      <c r="B287" s="180"/>
      <c r="D287" s="158" t="s">
        <v>178</v>
      </c>
      <c r="E287" s="181" t="s">
        <v>3</v>
      </c>
      <c r="F287" s="182" t="s">
        <v>182</v>
      </c>
      <c r="H287" s="183">
        <v>3.78</v>
      </c>
      <c r="I287" s="184"/>
      <c r="L287" s="180"/>
      <c r="M287" s="185"/>
      <c r="N287" s="186"/>
      <c r="O287" s="186"/>
      <c r="P287" s="186"/>
      <c r="Q287" s="186"/>
      <c r="R287" s="186"/>
      <c r="S287" s="186"/>
      <c r="T287" s="187"/>
      <c r="AT287" s="181" t="s">
        <v>178</v>
      </c>
      <c r="AU287" s="181" t="s">
        <v>85</v>
      </c>
      <c r="AV287" s="15" t="s">
        <v>174</v>
      </c>
      <c r="AW287" s="15" t="s">
        <v>37</v>
      </c>
      <c r="AX287" s="15" t="s">
        <v>83</v>
      </c>
      <c r="AY287" s="181" t="s">
        <v>159</v>
      </c>
    </row>
    <row r="288" spans="1:65" s="2" customFormat="1" ht="37.9" customHeight="1">
      <c r="A288" s="34"/>
      <c r="B288" s="144"/>
      <c r="C288" s="145" t="s">
        <v>566</v>
      </c>
      <c r="D288" s="145" t="s">
        <v>161</v>
      </c>
      <c r="E288" s="146" t="s">
        <v>222</v>
      </c>
      <c r="F288" s="147" t="s">
        <v>223</v>
      </c>
      <c r="G288" s="148" t="s">
        <v>207</v>
      </c>
      <c r="H288" s="149">
        <v>3.78</v>
      </c>
      <c r="I288" s="150"/>
      <c r="J288" s="151">
        <f>ROUND(I288*H288,2)</f>
        <v>0</v>
      </c>
      <c r="K288" s="147" t="s">
        <v>173</v>
      </c>
      <c r="L288" s="35"/>
      <c r="M288" s="152" t="s">
        <v>3</v>
      </c>
      <c r="N288" s="153" t="s">
        <v>47</v>
      </c>
      <c r="O288" s="55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174</v>
      </c>
      <c r="AT288" s="156" t="s">
        <v>161</v>
      </c>
      <c r="AU288" s="156" t="s">
        <v>85</v>
      </c>
      <c r="AY288" s="19" t="s">
        <v>159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83</v>
      </c>
      <c r="BK288" s="157">
        <f>ROUND(I288*H288,2)</f>
        <v>0</v>
      </c>
      <c r="BL288" s="19" t="s">
        <v>174</v>
      </c>
      <c r="BM288" s="156" t="s">
        <v>567</v>
      </c>
    </row>
    <row r="289" spans="1:65" s="2" customFormat="1">
      <c r="A289" s="34"/>
      <c r="B289" s="35"/>
      <c r="C289" s="34"/>
      <c r="D289" s="163" t="s">
        <v>176</v>
      </c>
      <c r="E289" s="34"/>
      <c r="F289" s="164" t="s">
        <v>225</v>
      </c>
      <c r="G289" s="34"/>
      <c r="H289" s="34"/>
      <c r="I289" s="160"/>
      <c r="J289" s="34"/>
      <c r="K289" s="34"/>
      <c r="L289" s="35"/>
      <c r="M289" s="161"/>
      <c r="N289" s="162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176</v>
      </c>
      <c r="AU289" s="19" t="s">
        <v>85</v>
      </c>
    </row>
    <row r="290" spans="1:65" s="13" customFormat="1">
      <c r="B290" s="165"/>
      <c r="D290" s="158" t="s">
        <v>178</v>
      </c>
      <c r="E290" s="166" t="s">
        <v>3</v>
      </c>
      <c r="F290" s="167" t="s">
        <v>226</v>
      </c>
      <c r="H290" s="166" t="s">
        <v>3</v>
      </c>
      <c r="I290" s="168"/>
      <c r="L290" s="165"/>
      <c r="M290" s="169"/>
      <c r="N290" s="170"/>
      <c r="O290" s="170"/>
      <c r="P290" s="170"/>
      <c r="Q290" s="170"/>
      <c r="R290" s="170"/>
      <c r="S290" s="170"/>
      <c r="T290" s="171"/>
      <c r="AT290" s="166" t="s">
        <v>178</v>
      </c>
      <c r="AU290" s="166" t="s">
        <v>85</v>
      </c>
      <c r="AV290" s="13" t="s">
        <v>83</v>
      </c>
      <c r="AW290" s="13" t="s">
        <v>37</v>
      </c>
      <c r="AX290" s="13" t="s">
        <v>76</v>
      </c>
      <c r="AY290" s="166" t="s">
        <v>159</v>
      </c>
    </row>
    <row r="291" spans="1:65" s="14" customFormat="1">
      <c r="B291" s="172"/>
      <c r="D291" s="158" t="s">
        <v>178</v>
      </c>
      <c r="E291" s="173" t="s">
        <v>3</v>
      </c>
      <c r="F291" s="174" t="s">
        <v>568</v>
      </c>
      <c r="H291" s="175">
        <v>3.78</v>
      </c>
      <c r="I291" s="176"/>
      <c r="L291" s="172"/>
      <c r="M291" s="177"/>
      <c r="N291" s="178"/>
      <c r="O291" s="178"/>
      <c r="P291" s="178"/>
      <c r="Q291" s="178"/>
      <c r="R291" s="178"/>
      <c r="S291" s="178"/>
      <c r="T291" s="179"/>
      <c r="AT291" s="173" t="s">
        <v>178</v>
      </c>
      <c r="AU291" s="173" t="s">
        <v>85</v>
      </c>
      <c r="AV291" s="14" t="s">
        <v>85</v>
      </c>
      <c r="AW291" s="14" t="s">
        <v>37</v>
      </c>
      <c r="AX291" s="14" t="s">
        <v>76</v>
      </c>
      <c r="AY291" s="173" t="s">
        <v>159</v>
      </c>
    </row>
    <row r="292" spans="1:65" s="15" customFormat="1">
      <c r="B292" s="180"/>
      <c r="D292" s="158" t="s">
        <v>178</v>
      </c>
      <c r="E292" s="181" t="s">
        <v>3</v>
      </c>
      <c r="F292" s="182" t="s">
        <v>182</v>
      </c>
      <c r="H292" s="183">
        <v>3.78</v>
      </c>
      <c r="I292" s="184"/>
      <c r="L292" s="180"/>
      <c r="M292" s="185"/>
      <c r="N292" s="186"/>
      <c r="O292" s="186"/>
      <c r="P292" s="186"/>
      <c r="Q292" s="186"/>
      <c r="R292" s="186"/>
      <c r="S292" s="186"/>
      <c r="T292" s="187"/>
      <c r="AT292" s="181" t="s">
        <v>178</v>
      </c>
      <c r="AU292" s="181" t="s">
        <v>85</v>
      </c>
      <c r="AV292" s="15" t="s">
        <v>174</v>
      </c>
      <c r="AW292" s="15" t="s">
        <v>37</v>
      </c>
      <c r="AX292" s="15" t="s">
        <v>83</v>
      </c>
      <c r="AY292" s="181" t="s">
        <v>159</v>
      </c>
    </row>
    <row r="293" spans="1:65" s="2" customFormat="1" ht="24.2" customHeight="1">
      <c r="A293" s="34"/>
      <c r="B293" s="144"/>
      <c r="C293" s="145" t="s">
        <v>569</v>
      </c>
      <c r="D293" s="145" t="s">
        <v>161</v>
      </c>
      <c r="E293" s="146" t="s">
        <v>481</v>
      </c>
      <c r="F293" s="147" t="s">
        <v>482</v>
      </c>
      <c r="G293" s="148" t="s">
        <v>207</v>
      </c>
      <c r="H293" s="149">
        <v>1.96</v>
      </c>
      <c r="I293" s="150"/>
      <c r="J293" s="151">
        <f>ROUND(I293*H293,2)</f>
        <v>0</v>
      </c>
      <c r="K293" s="147" t="s">
        <v>173</v>
      </c>
      <c r="L293" s="35"/>
      <c r="M293" s="152" t="s">
        <v>3</v>
      </c>
      <c r="N293" s="153" t="s">
        <v>47</v>
      </c>
      <c r="O293" s="55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6" t="s">
        <v>174</v>
      </c>
      <c r="AT293" s="156" t="s">
        <v>161</v>
      </c>
      <c r="AU293" s="156" t="s">
        <v>85</v>
      </c>
      <c r="AY293" s="19" t="s">
        <v>159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9" t="s">
        <v>83</v>
      </c>
      <c r="BK293" s="157">
        <f>ROUND(I293*H293,2)</f>
        <v>0</v>
      </c>
      <c r="BL293" s="19" t="s">
        <v>174</v>
      </c>
      <c r="BM293" s="156" t="s">
        <v>570</v>
      </c>
    </row>
    <row r="294" spans="1:65" s="2" customFormat="1">
      <c r="A294" s="34"/>
      <c r="B294" s="35"/>
      <c r="C294" s="34"/>
      <c r="D294" s="163" t="s">
        <v>176</v>
      </c>
      <c r="E294" s="34"/>
      <c r="F294" s="164" t="s">
        <v>484</v>
      </c>
      <c r="G294" s="34"/>
      <c r="H294" s="34"/>
      <c r="I294" s="160"/>
      <c r="J294" s="34"/>
      <c r="K294" s="34"/>
      <c r="L294" s="35"/>
      <c r="M294" s="161"/>
      <c r="N294" s="162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176</v>
      </c>
      <c r="AU294" s="19" t="s">
        <v>85</v>
      </c>
    </row>
    <row r="295" spans="1:65" s="13" customFormat="1">
      <c r="B295" s="165"/>
      <c r="D295" s="158" t="s">
        <v>178</v>
      </c>
      <c r="E295" s="166" t="s">
        <v>3</v>
      </c>
      <c r="F295" s="167" t="s">
        <v>571</v>
      </c>
      <c r="H295" s="166" t="s">
        <v>3</v>
      </c>
      <c r="I295" s="168"/>
      <c r="L295" s="165"/>
      <c r="M295" s="169"/>
      <c r="N295" s="170"/>
      <c r="O295" s="170"/>
      <c r="P295" s="170"/>
      <c r="Q295" s="170"/>
      <c r="R295" s="170"/>
      <c r="S295" s="170"/>
      <c r="T295" s="171"/>
      <c r="AT295" s="166" t="s">
        <v>178</v>
      </c>
      <c r="AU295" s="166" t="s">
        <v>85</v>
      </c>
      <c r="AV295" s="13" t="s">
        <v>83</v>
      </c>
      <c r="AW295" s="13" t="s">
        <v>37</v>
      </c>
      <c r="AX295" s="13" t="s">
        <v>76</v>
      </c>
      <c r="AY295" s="166" t="s">
        <v>159</v>
      </c>
    </row>
    <row r="296" spans="1:65" s="14" customFormat="1">
      <c r="B296" s="172"/>
      <c r="D296" s="158" t="s">
        <v>178</v>
      </c>
      <c r="E296" s="173" t="s">
        <v>3</v>
      </c>
      <c r="F296" s="174" t="s">
        <v>568</v>
      </c>
      <c r="H296" s="175">
        <v>3.78</v>
      </c>
      <c r="I296" s="176"/>
      <c r="L296" s="172"/>
      <c r="M296" s="177"/>
      <c r="N296" s="178"/>
      <c r="O296" s="178"/>
      <c r="P296" s="178"/>
      <c r="Q296" s="178"/>
      <c r="R296" s="178"/>
      <c r="S296" s="178"/>
      <c r="T296" s="179"/>
      <c r="AT296" s="173" t="s">
        <v>178</v>
      </c>
      <c r="AU296" s="173" t="s">
        <v>85</v>
      </c>
      <c r="AV296" s="14" t="s">
        <v>85</v>
      </c>
      <c r="AW296" s="14" t="s">
        <v>37</v>
      </c>
      <c r="AX296" s="14" t="s">
        <v>76</v>
      </c>
      <c r="AY296" s="173" t="s">
        <v>159</v>
      </c>
    </row>
    <row r="297" spans="1:65" s="13" customFormat="1">
      <c r="B297" s="165"/>
      <c r="D297" s="158" t="s">
        <v>178</v>
      </c>
      <c r="E297" s="166" t="s">
        <v>3</v>
      </c>
      <c r="F297" s="167" t="s">
        <v>572</v>
      </c>
      <c r="H297" s="166" t="s">
        <v>3</v>
      </c>
      <c r="I297" s="168"/>
      <c r="L297" s="165"/>
      <c r="M297" s="169"/>
      <c r="N297" s="170"/>
      <c r="O297" s="170"/>
      <c r="P297" s="170"/>
      <c r="Q297" s="170"/>
      <c r="R297" s="170"/>
      <c r="S297" s="170"/>
      <c r="T297" s="171"/>
      <c r="AT297" s="166" t="s">
        <v>178</v>
      </c>
      <c r="AU297" s="166" t="s">
        <v>85</v>
      </c>
      <c r="AV297" s="13" t="s">
        <v>83</v>
      </c>
      <c r="AW297" s="13" t="s">
        <v>37</v>
      </c>
      <c r="AX297" s="13" t="s">
        <v>76</v>
      </c>
      <c r="AY297" s="166" t="s">
        <v>159</v>
      </c>
    </row>
    <row r="298" spans="1:65" s="14" customFormat="1">
      <c r="B298" s="172"/>
      <c r="D298" s="158" t="s">
        <v>178</v>
      </c>
      <c r="E298" s="173" t="s">
        <v>3</v>
      </c>
      <c r="F298" s="174" t="s">
        <v>573</v>
      </c>
      <c r="H298" s="175">
        <v>-1.82</v>
      </c>
      <c r="I298" s="176"/>
      <c r="L298" s="172"/>
      <c r="M298" s="177"/>
      <c r="N298" s="178"/>
      <c r="O298" s="178"/>
      <c r="P298" s="178"/>
      <c r="Q298" s="178"/>
      <c r="R298" s="178"/>
      <c r="S298" s="178"/>
      <c r="T298" s="179"/>
      <c r="AT298" s="173" t="s">
        <v>178</v>
      </c>
      <c r="AU298" s="173" t="s">
        <v>85</v>
      </c>
      <c r="AV298" s="14" t="s">
        <v>85</v>
      </c>
      <c r="AW298" s="14" t="s">
        <v>37</v>
      </c>
      <c r="AX298" s="14" t="s">
        <v>76</v>
      </c>
      <c r="AY298" s="173" t="s">
        <v>159</v>
      </c>
    </row>
    <row r="299" spans="1:65" s="15" customFormat="1">
      <c r="B299" s="180"/>
      <c r="D299" s="158" t="s">
        <v>178</v>
      </c>
      <c r="E299" s="181" t="s">
        <v>3</v>
      </c>
      <c r="F299" s="182" t="s">
        <v>182</v>
      </c>
      <c r="H299" s="183">
        <v>1.96</v>
      </c>
      <c r="I299" s="184"/>
      <c r="L299" s="180"/>
      <c r="M299" s="185"/>
      <c r="N299" s="186"/>
      <c r="O299" s="186"/>
      <c r="P299" s="186"/>
      <c r="Q299" s="186"/>
      <c r="R299" s="186"/>
      <c r="S299" s="186"/>
      <c r="T299" s="187"/>
      <c r="AT299" s="181" t="s">
        <v>178</v>
      </c>
      <c r="AU299" s="181" t="s">
        <v>85</v>
      </c>
      <c r="AV299" s="15" t="s">
        <v>174</v>
      </c>
      <c r="AW299" s="15" t="s">
        <v>37</v>
      </c>
      <c r="AX299" s="15" t="s">
        <v>83</v>
      </c>
      <c r="AY299" s="181" t="s">
        <v>159</v>
      </c>
    </row>
    <row r="300" spans="1:65" s="2" customFormat="1" ht="16.5" customHeight="1">
      <c r="A300" s="34"/>
      <c r="B300" s="144"/>
      <c r="C300" s="188" t="s">
        <v>574</v>
      </c>
      <c r="D300" s="188" t="s">
        <v>278</v>
      </c>
      <c r="E300" s="189" t="s">
        <v>490</v>
      </c>
      <c r="F300" s="190" t="s">
        <v>491</v>
      </c>
      <c r="G300" s="191" t="s">
        <v>242</v>
      </c>
      <c r="H300" s="192">
        <v>3.92</v>
      </c>
      <c r="I300" s="193"/>
      <c r="J300" s="194">
        <f>ROUND(I300*H300,2)</f>
        <v>0</v>
      </c>
      <c r="K300" s="190" t="s">
        <v>173</v>
      </c>
      <c r="L300" s="195"/>
      <c r="M300" s="196" t="s">
        <v>3</v>
      </c>
      <c r="N300" s="197" t="s">
        <v>47</v>
      </c>
      <c r="O300" s="55"/>
      <c r="P300" s="154">
        <f>O300*H300</f>
        <v>0</v>
      </c>
      <c r="Q300" s="154">
        <v>1</v>
      </c>
      <c r="R300" s="154">
        <f>Q300*H300</f>
        <v>3.92</v>
      </c>
      <c r="S300" s="154">
        <v>0</v>
      </c>
      <c r="T300" s="15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6" t="s">
        <v>221</v>
      </c>
      <c r="AT300" s="156" t="s">
        <v>278</v>
      </c>
      <c r="AU300" s="156" t="s">
        <v>85</v>
      </c>
      <c r="AY300" s="19" t="s">
        <v>159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9" t="s">
        <v>83</v>
      </c>
      <c r="BK300" s="157">
        <f>ROUND(I300*H300,2)</f>
        <v>0</v>
      </c>
      <c r="BL300" s="19" t="s">
        <v>174</v>
      </c>
      <c r="BM300" s="156" t="s">
        <v>575</v>
      </c>
    </row>
    <row r="301" spans="1:65" s="13" customFormat="1">
      <c r="B301" s="165"/>
      <c r="D301" s="158" t="s">
        <v>178</v>
      </c>
      <c r="E301" s="166" t="s">
        <v>3</v>
      </c>
      <c r="F301" s="167" t="s">
        <v>493</v>
      </c>
      <c r="H301" s="166" t="s">
        <v>3</v>
      </c>
      <c r="I301" s="168"/>
      <c r="L301" s="165"/>
      <c r="M301" s="169"/>
      <c r="N301" s="170"/>
      <c r="O301" s="170"/>
      <c r="P301" s="170"/>
      <c r="Q301" s="170"/>
      <c r="R301" s="170"/>
      <c r="S301" s="170"/>
      <c r="T301" s="171"/>
      <c r="AT301" s="166" t="s">
        <v>178</v>
      </c>
      <c r="AU301" s="166" t="s">
        <v>85</v>
      </c>
      <c r="AV301" s="13" t="s">
        <v>83</v>
      </c>
      <c r="AW301" s="13" t="s">
        <v>37</v>
      </c>
      <c r="AX301" s="13" t="s">
        <v>76</v>
      </c>
      <c r="AY301" s="166" t="s">
        <v>159</v>
      </c>
    </row>
    <row r="302" spans="1:65" s="13" customFormat="1">
      <c r="B302" s="165"/>
      <c r="D302" s="158" t="s">
        <v>178</v>
      </c>
      <c r="E302" s="166" t="s">
        <v>3</v>
      </c>
      <c r="F302" s="167" t="s">
        <v>576</v>
      </c>
      <c r="H302" s="166" t="s">
        <v>3</v>
      </c>
      <c r="I302" s="168"/>
      <c r="L302" s="165"/>
      <c r="M302" s="169"/>
      <c r="N302" s="170"/>
      <c r="O302" s="170"/>
      <c r="P302" s="170"/>
      <c r="Q302" s="170"/>
      <c r="R302" s="170"/>
      <c r="S302" s="170"/>
      <c r="T302" s="171"/>
      <c r="AT302" s="166" t="s">
        <v>178</v>
      </c>
      <c r="AU302" s="166" t="s">
        <v>85</v>
      </c>
      <c r="AV302" s="13" t="s">
        <v>83</v>
      </c>
      <c r="AW302" s="13" t="s">
        <v>37</v>
      </c>
      <c r="AX302" s="13" t="s">
        <v>76</v>
      </c>
      <c r="AY302" s="166" t="s">
        <v>159</v>
      </c>
    </row>
    <row r="303" spans="1:65" s="14" customFormat="1">
      <c r="B303" s="172"/>
      <c r="D303" s="158" t="s">
        <v>178</v>
      </c>
      <c r="E303" s="173" t="s">
        <v>3</v>
      </c>
      <c r="F303" s="174" t="s">
        <v>577</v>
      </c>
      <c r="H303" s="175">
        <v>3.92</v>
      </c>
      <c r="I303" s="176"/>
      <c r="L303" s="172"/>
      <c r="M303" s="177"/>
      <c r="N303" s="178"/>
      <c r="O303" s="178"/>
      <c r="P303" s="178"/>
      <c r="Q303" s="178"/>
      <c r="R303" s="178"/>
      <c r="S303" s="178"/>
      <c r="T303" s="179"/>
      <c r="AT303" s="173" t="s">
        <v>178</v>
      </c>
      <c r="AU303" s="173" t="s">
        <v>85</v>
      </c>
      <c r="AV303" s="14" t="s">
        <v>85</v>
      </c>
      <c r="AW303" s="14" t="s">
        <v>37</v>
      </c>
      <c r="AX303" s="14" t="s">
        <v>76</v>
      </c>
      <c r="AY303" s="173" t="s">
        <v>159</v>
      </c>
    </row>
    <row r="304" spans="1:65" s="15" customFormat="1">
      <c r="B304" s="180"/>
      <c r="D304" s="158" t="s">
        <v>178</v>
      </c>
      <c r="E304" s="181" t="s">
        <v>3</v>
      </c>
      <c r="F304" s="182" t="s">
        <v>182</v>
      </c>
      <c r="H304" s="183">
        <v>3.92</v>
      </c>
      <c r="I304" s="184"/>
      <c r="L304" s="180"/>
      <c r="M304" s="185"/>
      <c r="N304" s="186"/>
      <c r="O304" s="186"/>
      <c r="P304" s="186"/>
      <c r="Q304" s="186"/>
      <c r="R304" s="186"/>
      <c r="S304" s="186"/>
      <c r="T304" s="187"/>
      <c r="AT304" s="181" t="s">
        <v>178</v>
      </c>
      <c r="AU304" s="181" t="s">
        <v>85</v>
      </c>
      <c r="AV304" s="15" t="s">
        <v>174</v>
      </c>
      <c r="AW304" s="15" t="s">
        <v>37</v>
      </c>
      <c r="AX304" s="15" t="s">
        <v>83</v>
      </c>
      <c r="AY304" s="181" t="s">
        <v>159</v>
      </c>
    </row>
    <row r="305" spans="1:65" s="2" customFormat="1" ht="37.9" customHeight="1">
      <c r="A305" s="34"/>
      <c r="B305" s="144"/>
      <c r="C305" s="145" t="s">
        <v>578</v>
      </c>
      <c r="D305" s="145" t="s">
        <v>161</v>
      </c>
      <c r="E305" s="146" t="s">
        <v>579</v>
      </c>
      <c r="F305" s="147" t="s">
        <v>580</v>
      </c>
      <c r="G305" s="148" t="s">
        <v>207</v>
      </c>
      <c r="H305" s="149">
        <v>1.4</v>
      </c>
      <c r="I305" s="150"/>
      <c r="J305" s="151">
        <f>ROUND(I305*H305,2)</f>
        <v>0</v>
      </c>
      <c r="K305" s="147" t="s">
        <v>173</v>
      </c>
      <c r="L305" s="35"/>
      <c r="M305" s="152" t="s">
        <v>3</v>
      </c>
      <c r="N305" s="153" t="s">
        <v>47</v>
      </c>
      <c r="O305" s="55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174</v>
      </c>
      <c r="AT305" s="156" t="s">
        <v>161</v>
      </c>
      <c r="AU305" s="156" t="s">
        <v>85</v>
      </c>
      <c r="AY305" s="19" t="s">
        <v>159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83</v>
      </c>
      <c r="BK305" s="157">
        <f>ROUND(I305*H305,2)</f>
        <v>0</v>
      </c>
      <c r="BL305" s="19" t="s">
        <v>174</v>
      </c>
      <c r="BM305" s="156" t="s">
        <v>581</v>
      </c>
    </row>
    <row r="306" spans="1:65" s="2" customFormat="1">
      <c r="A306" s="34"/>
      <c r="B306" s="35"/>
      <c r="C306" s="34"/>
      <c r="D306" s="163" t="s">
        <v>176</v>
      </c>
      <c r="E306" s="34"/>
      <c r="F306" s="164" t="s">
        <v>582</v>
      </c>
      <c r="G306" s="34"/>
      <c r="H306" s="34"/>
      <c r="I306" s="160"/>
      <c r="J306" s="34"/>
      <c r="K306" s="34"/>
      <c r="L306" s="35"/>
      <c r="M306" s="161"/>
      <c r="N306" s="162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176</v>
      </c>
      <c r="AU306" s="19" t="s">
        <v>85</v>
      </c>
    </row>
    <row r="307" spans="1:65" s="13" customFormat="1">
      <c r="B307" s="165"/>
      <c r="D307" s="158" t="s">
        <v>178</v>
      </c>
      <c r="E307" s="166" t="s">
        <v>3</v>
      </c>
      <c r="F307" s="167" t="s">
        <v>583</v>
      </c>
      <c r="H307" s="166" t="s">
        <v>3</v>
      </c>
      <c r="I307" s="168"/>
      <c r="L307" s="165"/>
      <c r="M307" s="169"/>
      <c r="N307" s="170"/>
      <c r="O307" s="170"/>
      <c r="P307" s="170"/>
      <c r="Q307" s="170"/>
      <c r="R307" s="170"/>
      <c r="S307" s="170"/>
      <c r="T307" s="171"/>
      <c r="AT307" s="166" t="s">
        <v>178</v>
      </c>
      <c r="AU307" s="166" t="s">
        <v>85</v>
      </c>
      <c r="AV307" s="13" t="s">
        <v>83</v>
      </c>
      <c r="AW307" s="13" t="s">
        <v>37</v>
      </c>
      <c r="AX307" s="13" t="s">
        <v>76</v>
      </c>
      <c r="AY307" s="166" t="s">
        <v>159</v>
      </c>
    </row>
    <row r="308" spans="1:65" s="14" customFormat="1">
      <c r="B308" s="172"/>
      <c r="D308" s="158" t="s">
        <v>178</v>
      </c>
      <c r="E308" s="173" t="s">
        <v>3</v>
      </c>
      <c r="F308" s="174" t="s">
        <v>584</v>
      </c>
      <c r="H308" s="175">
        <v>1.4</v>
      </c>
      <c r="I308" s="176"/>
      <c r="L308" s="172"/>
      <c r="M308" s="177"/>
      <c r="N308" s="178"/>
      <c r="O308" s="178"/>
      <c r="P308" s="178"/>
      <c r="Q308" s="178"/>
      <c r="R308" s="178"/>
      <c r="S308" s="178"/>
      <c r="T308" s="179"/>
      <c r="AT308" s="173" t="s">
        <v>178</v>
      </c>
      <c r="AU308" s="173" t="s">
        <v>85</v>
      </c>
      <c r="AV308" s="14" t="s">
        <v>85</v>
      </c>
      <c r="AW308" s="14" t="s">
        <v>37</v>
      </c>
      <c r="AX308" s="14" t="s">
        <v>76</v>
      </c>
      <c r="AY308" s="173" t="s">
        <v>159</v>
      </c>
    </row>
    <row r="309" spans="1:65" s="15" customFormat="1">
      <c r="B309" s="180"/>
      <c r="D309" s="158" t="s">
        <v>178</v>
      </c>
      <c r="E309" s="181" t="s">
        <v>3</v>
      </c>
      <c r="F309" s="182" t="s">
        <v>182</v>
      </c>
      <c r="H309" s="183">
        <v>1.4</v>
      </c>
      <c r="I309" s="184"/>
      <c r="L309" s="180"/>
      <c r="M309" s="185"/>
      <c r="N309" s="186"/>
      <c r="O309" s="186"/>
      <c r="P309" s="186"/>
      <c r="Q309" s="186"/>
      <c r="R309" s="186"/>
      <c r="S309" s="186"/>
      <c r="T309" s="187"/>
      <c r="AT309" s="181" t="s">
        <v>178</v>
      </c>
      <c r="AU309" s="181" t="s">
        <v>85</v>
      </c>
      <c r="AV309" s="15" t="s">
        <v>174</v>
      </c>
      <c r="AW309" s="15" t="s">
        <v>37</v>
      </c>
      <c r="AX309" s="15" t="s">
        <v>83</v>
      </c>
      <c r="AY309" s="181" t="s">
        <v>159</v>
      </c>
    </row>
    <row r="310" spans="1:65" s="2" customFormat="1" ht="16.5" customHeight="1">
      <c r="A310" s="34"/>
      <c r="B310" s="144"/>
      <c r="C310" s="188" t="s">
        <v>585</v>
      </c>
      <c r="D310" s="188" t="s">
        <v>278</v>
      </c>
      <c r="E310" s="189" t="s">
        <v>586</v>
      </c>
      <c r="F310" s="190" t="s">
        <v>587</v>
      </c>
      <c r="G310" s="191" t="s">
        <v>242</v>
      </c>
      <c r="H310" s="192">
        <v>2.73</v>
      </c>
      <c r="I310" s="193"/>
      <c r="J310" s="194">
        <f>ROUND(I310*H310,2)</f>
        <v>0</v>
      </c>
      <c r="K310" s="190" t="s">
        <v>173</v>
      </c>
      <c r="L310" s="195"/>
      <c r="M310" s="196" t="s">
        <v>3</v>
      </c>
      <c r="N310" s="197" t="s">
        <v>47</v>
      </c>
      <c r="O310" s="55"/>
      <c r="P310" s="154">
        <f>O310*H310</f>
        <v>0</v>
      </c>
      <c r="Q310" s="154">
        <v>1</v>
      </c>
      <c r="R310" s="154">
        <f>Q310*H310</f>
        <v>2.73</v>
      </c>
      <c r="S310" s="154">
        <v>0</v>
      </c>
      <c r="T310" s="15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6" t="s">
        <v>221</v>
      </c>
      <c r="AT310" s="156" t="s">
        <v>278</v>
      </c>
      <c r="AU310" s="156" t="s">
        <v>85</v>
      </c>
      <c r="AY310" s="19" t="s">
        <v>159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9" t="s">
        <v>83</v>
      </c>
      <c r="BK310" s="157">
        <f>ROUND(I310*H310,2)</f>
        <v>0</v>
      </c>
      <c r="BL310" s="19" t="s">
        <v>174</v>
      </c>
      <c r="BM310" s="156" t="s">
        <v>588</v>
      </c>
    </row>
    <row r="311" spans="1:65" s="13" customFormat="1">
      <c r="B311" s="165"/>
      <c r="D311" s="158" t="s">
        <v>178</v>
      </c>
      <c r="E311" s="166" t="s">
        <v>3</v>
      </c>
      <c r="F311" s="167" t="s">
        <v>493</v>
      </c>
      <c r="H311" s="166" t="s">
        <v>3</v>
      </c>
      <c r="I311" s="168"/>
      <c r="L311" s="165"/>
      <c r="M311" s="169"/>
      <c r="N311" s="170"/>
      <c r="O311" s="170"/>
      <c r="P311" s="170"/>
      <c r="Q311" s="170"/>
      <c r="R311" s="170"/>
      <c r="S311" s="170"/>
      <c r="T311" s="171"/>
      <c r="AT311" s="166" t="s">
        <v>178</v>
      </c>
      <c r="AU311" s="166" t="s">
        <v>85</v>
      </c>
      <c r="AV311" s="13" t="s">
        <v>83</v>
      </c>
      <c r="AW311" s="13" t="s">
        <v>37</v>
      </c>
      <c r="AX311" s="13" t="s">
        <v>76</v>
      </c>
      <c r="AY311" s="166" t="s">
        <v>159</v>
      </c>
    </row>
    <row r="312" spans="1:65" s="13" customFormat="1">
      <c r="B312" s="165"/>
      <c r="D312" s="158" t="s">
        <v>178</v>
      </c>
      <c r="E312" s="166" t="s">
        <v>3</v>
      </c>
      <c r="F312" s="167" t="s">
        <v>589</v>
      </c>
      <c r="H312" s="166" t="s">
        <v>3</v>
      </c>
      <c r="I312" s="168"/>
      <c r="L312" s="165"/>
      <c r="M312" s="169"/>
      <c r="N312" s="170"/>
      <c r="O312" s="170"/>
      <c r="P312" s="170"/>
      <c r="Q312" s="170"/>
      <c r="R312" s="170"/>
      <c r="S312" s="170"/>
      <c r="T312" s="171"/>
      <c r="AT312" s="166" t="s">
        <v>178</v>
      </c>
      <c r="AU312" s="166" t="s">
        <v>85</v>
      </c>
      <c r="AV312" s="13" t="s">
        <v>83</v>
      </c>
      <c r="AW312" s="13" t="s">
        <v>37</v>
      </c>
      <c r="AX312" s="13" t="s">
        <v>76</v>
      </c>
      <c r="AY312" s="166" t="s">
        <v>159</v>
      </c>
    </row>
    <row r="313" spans="1:65" s="14" customFormat="1">
      <c r="B313" s="172"/>
      <c r="D313" s="158" t="s">
        <v>178</v>
      </c>
      <c r="E313" s="173" t="s">
        <v>3</v>
      </c>
      <c r="F313" s="174" t="s">
        <v>590</v>
      </c>
      <c r="H313" s="175">
        <v>2.73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178</v>
      </c>
      <c r="AU313" s="173" t="s">
        <v>85</v>
      </c>
      <c r="AV313" s="14" t="s">
        <v>85</v>
      </c>
      <c r="AW313" s="14" t="s">
        <v>37</v>
      </c>
      <c r="AX313" s="14" t="s">
        <v>76</v>
      </c>
      <c r="AY313" s="173" t="s">
        <v>159</v>
      </c>
    </row>
    <row r="314" spans="1:65" s="15" customFormat="1">
      <c r="B314" s="180"/>
      <c r="D314" s="158" t="s">
        <v>178</v>
      </c>
      <c r="E314" s="181" t="s">
        <v>3</v>
      </c>
      <c r="F314" s="182" t="s">
        <v>182</v>
      </c>
      <c r="H314" s="183">
        <v>2.73</v>
      </c>
      <c r="I314" s="184"/>
      <c r="L314" s="180"/>
      <c r="M314" s="185"/>
      <c r="N314" s="186"/>
      <c r="O314" s="186"/>
      <c r="P314" s="186"/>
      <c r="Q314" s="186"/>
      <c r="R314" s="186"/>
      <c r="S314" s="186"/>
      <c r="T314" s="187"/>
      <c r="AT314" s="181" t="s">
        <v>178</v>
      </c>
      <c r="AU314" s="181" t="s">
        <v>85</v>
      </c>
      <c r="AV314" s="15" t="s">
        <v>174</v>
      </c>
      <c r="AW314" s="15" t="s">
        <v>37</v>
      </c>
      <c r="AX314" s="15" t="s">
        <v>83</v>
      </c>
      <c r="AY314" s="181" t="s">
        <v>159</v>
      </c>
    </row>
    <row r="315" spans="1:65" s="2" customFormat="1" ht="21.75" customHeight="1">
      <c r="A315" s="34"/>
      <c r="B315" s="144"/>
      <c r="C315" s="145" t="s">
        <v>591</v>
      </c>
      <c r="D315" s="145" t="s">
        <v>161</v>
      </c>
      <c r="E315" s="146" t="s">
        <v>496</v>
      </c>
      <c r="F315" s="147" t="s">
        <v>497</v>
      </c>
      <c r="G315" s="148" t="s">
        <v>207</v>
      </c>
      <c r="H315" s="149">
        <v>0.42</v>
      </c>
      <c r="I315" s="150"/>
      <c r="J315" s="151">
        <f>ROUND(I315*H315,2)</f>
        <v>0</v>
      </c>
      <c r="K315" s="147" t="s">
        <v>173</v>
      </c>
      <c r="L315" s="35"/>
      <c r="M315" s="152" t="s">
        <v>3</v>
      </c>
      <c r="N315" s="153" t="s">
        <v>47</v>
      </c>
      <c r="O315" s="55"/>
      <c r="P315" s="154">
        <f>O315*H315</f>
        <v>0</v>
      </c>
      <c r="Q315" s="154">
        <v>1.8907700000000001</v>
      </c>
      <c r="R315" s="154">
        <f>Q315*H315</f>
        <v>0.79412340000000003</v>
      </c>
      <c r="S315" s="154">
        <v>0</v>
      </c>
      <c r="T315" s="15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6" t="s">
        <v>174</v>
      </c>
      <c r="AT315" s="156" t="s">
        <v>161</v>
      </c>
      <c r="AU315" s="156" t="s">
        <v>85</v>
      </c>
      <c r="AY315" s="19" t="s">
        <v>159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9" t="s">
        <v>83</v>
      </c>
      <c r="BK315" s="157">
        <f>ROUND(I315*H315,2)</f>
        <v>0</v>
      </c>
      <c r="BL315" s="19" t="s">
        <v>174</v>
      </c>
      <c r="BM315" s="156" t="s">
        <v>592</v>
      </c>
    </row>
    <row r="316" spans="1:65" s="2" customFormat="1">
      <c r="A316" s="34"/>
      <c r="B316" s="35"/>
      <c r="C316" s="34"/>
      <c r="D316" s="163" t="s">
        <v>176</v>
      </c>
      <c r="E316" s="34"/>
      <c r="F316" s="164" t="s">
        <v>499</v>
      </c>
      <c r="G316" s="34"/>
      <c r="H316" s="34"/>
      <c r="I316" s="160"/>
      <c r="J316" s="34"/>
      <c r="K316" s="34"/>
      <c r="L316" s="35"/>
      <c r="M316" s="161"/>
      <c r="N316" s="162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176</v>
      </c>
      <c r="AU316" s="19" t="s">
        <v>85</v>
      </c>
    </row>
    <row r="317" spans="1:65" s="13" customFormat="1">
      <c r="B317" s="165"/>
      <c r="D317" s="158" t="s">
        <v>178</v>
      </c>
      <c r="E317" s="166" t="s">
        <v>3</v>
      </c>
      <c r="F317" s="167" t="s">
        <v>593</v>
      </c>
      <c r="H317" s="166" t="s">
        <v>3</v>
      </c>
      <c r="I317" s="168"/>
      <c r="L317" s="165"/>
      <c r="M317" s="169"/>
      <c r="N317" s="170"/>
      <c r="O317" s="170"/>
      <c r="P317" s="170"/>
      <c r="Q317" s="170"/>
      <c r="R317" s="170"/>
      <c r="S317" s="170"/>
      <c r="T317" s="171"/>
      <c r="AT317" s="166" t="s">
        <v>178</v>
      </c>
      <c r="AU317" s="166" t="s">
        <v>85</v>
      </c>
      <c r="AV317" s="13" t="s">
        <v>83</v>
      </c>
      <c r="AW317" s="13" t="s">
        <v>37</v>
      </c>
      <c r="AX317" s="13" t="s">
        <v>76</v>
      </c>
      <c r="AY317" s="166" t="s">
        <v>159</v>
      </c>
    </row>
    <row r="318" spans="1:65" s="14" customFormat="1">
      <c r="B318" s="172"/>
      <c r="D318" s="158" t="s">
        <v>178</v>
      </c>
      <c r="E318" s="173" t="s">
        <v>3</v>
      </c>
      <c r="F318" s="174" t="s">
        <v>594</v>
      </c>
      <c r="H318" s="175">
        <v>0.42</v>
      </c>
      <c r="I318" s="176"/>
      <c r="L318" s="172"/>
      <c r="M318" s="177"/>
      <c r="N318" s="178"/>
      <c r="O318" s="178"/>
      <c r="P318" s="178"/>
      <c r="Q318" s="178"/>
      <c r="R318" s="178"/>
      <c r="S318" s="178"/>
      <c r="T318" s="179"/>
      <c r="AT318" s="173" t="s">
        <v>178</v>
      </c>
      <c r="AU318" s="173" t="s">
        <v>85</v>
      </c>
      <c r="AV318" s="14" t="s">
        <v>85</v>
      </c>
      <c r="AW318" s="14" t="s">
        <v>37</v>
      </c>
      <c r="AX318" s="14" t="s">
        <v>76</v>
      </c>
      <c r="AY318" s="173" t="s">
        <v>159</v>
      </c>
    </row>
    <row r="319" spans="1:65" s="15" customFormat="1">
      <c r="B319" s="180"/>
      <c r="D319" s="158" t="s">
        <v>178</v>
      </c>
      <c r="E319" s="181" t="s">
        <v>3</v>
      </c>
      <c r="F319" s="182" t="s">
        <v>182</v>
      </c>
      <c r="H319" s="183">
        <v>0.42</v>
      </c>
      <c r="I319" s="184"/>
      <c r="L319" s="180"/>
      <c r="M319" s="185"/>
      <c r="N319" s="186"/>
      <c r="O319" s="186"/>
      <c r="P319" s="186"/>
      <c r="Q319" s="186"/>
      <c r="R319" s="186"/>
      <c r="S319" s="186"/>
      <c r="T319" s="187"/>
      <c r="AT319" s="181" t="s">
        <v>178</v>
      </c>
      <c r="AU319" s="181" t="s">
        <v>85</v>
      </c>
      <c r="AV319" s="15" t="s">
        <v>174</v>
      </c>
      <c r="AW319" s="15" t="s">
        <v>37</v>
      </c>
      <c r="AX319" s="15" t="s">
        <v>83</v>
      </c>
      <c r="AY319" s="181" t="s">
        <v>159</v>
      </c>
    </row>
    <row r="320" spans="1:65" s="2" customFormat="1" ht="24.2" customHeight="1">
      <c r="A320" s="34"/>
      <c r="B320" s="144"/>
      <c r="C320" s="145" t="s">
        <v>595</v>
      </c>
      <c r="D320" s="145" t="s">
        <v>161</v>
      </c>
      <c r="E320" s="146" t="s">
        <v>596</v>
      </c>
      <c r="F320" s="147" t="s">
        <v>597</v>
      </c>
      <c r="G320" s="148" t="s">
        <v>198</v>
      </c>
      <c r="H320" s="149">
        <v>3.5</v>
      </c>
      <c r="I320" s="150"/>
      <c r="J320" s="151">
        <f>ROUND(I320*H320,2)</f>
        <v>0</v>
      </c>
      <c r="K320" s="147" t="s">
        <v>173</v>
      </c>
      <c r="L320" s="35"/>
      <c r="M320" s="152" t="s">
        <v>3</v>
      </c>
      <c r="N320" s="153" t="s">
        <v>47</v>
      </c>
      <c r="O320" s="55"/>
      <c r="P320" s="154">
        <f>O320*H320</f>
        <v>0</v>
      </c>
      <c r="Q320" s="154">
        <v>2.7599999999999999E-3</v>
      </c>
      <c r="R320" s="154">
        <f>Q320*H320</f>
        <v>9.6600000000000002E-3</v>
      </c>
      <c r="S320" s="154">
        <v>0</v>
      </c>
      <c r="T320" s="15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6" t="s">
        <v>174</v>
      </c>
      <c r="AT320" s="156" t="s">
        <v>161</v>
      </c>
      <c r="AU320" s="156" t="s">
        <v>85</v>
      </c>
      <c r="AY320" s="19" t="s">
        <v>159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19" t="s">
        <v>83</v>
      </c>
      <c r="BK320" s="157">
        <f>ROUND(I320*H320,2)</f>
        <v>0</v>
      </c>
      <c r="BL320" s="19" t="s">
        <v>174</v>
      </c>
      <c r="BM320" s="156" t="s">
        <v>598</v>
      </c>
    </row>
    <row r="321" spans="1:65" s="2" customFormat="1">
      <c r="A321" s="34"/>
      <c r="B321" s="35"/>
      <c r="C321" s="34"/>
      <c r="D321" s="163" t="s">
        <v>176</v>
      </c>
      <c r="E321" s="34"/>
      <c r="F321" s="164" t="s">
        <v>599</v>
      </c>
      <c r="G321" s="34"/>
      <c r="H321" s="34"/>
      <c r="I321" s="160"/>
      <c r="J321" s="34"/>
      <c r="K321" s="34"/>
      <c r="L321" s="35"/>
      <c r="M321" s="161"/>
      <c r="N321" s="162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176</v>
      </c>
      <c r="AU321" s="19" t="s">
        <v>85</v>
      </c>
    </row>
    <row r="322" spans="1:65" s="13" customFormat="1">
      <c r="B322" s="165"/>
      <c r="D322" s="158" t="s">
        <v>178</v>
      </c>
      <c r="E322" s="166" t="s">
        <v>3</v>
      </c>
      <c r="F322" s="167" t="s">
        <v>600</v>
      </c>
      <c r="H322" s="166" t="s">
        <v>3</v>
      </c>
      <c r="I322" s="168"/>
      <c r="L322" s="165"/>
      <c r="M322" s="169"/>
      <c r="N322" s="170"/>
      <c r="O322" s="170"/>
      <c r="P322" s="170"/>
      <c r="Q322" s="170"/>
      <c r="R322" s="170"/>
      <c r="S322" s="170"/>
      <c r="T322" s="171"/>
      <c r="AT322" s="166" t="s">
        <v>178</v>
      </c>
      <c r="AU322" s="166" t="s">
        <v>85</v>
      </c>
      <c r="AV322" s="13" t="s">
        <v>83</v>
      </c>
      <c r="AW322" s="13" t="s">
        <v>37</v>
      </c>
      <c r="AX322" s="13" t="s">
        <v>76</v>
      </c>
      <c r="AY322" s="166" t="s">
        <v>159</v>
      </c>
    </row>
    <row r="323" spans="1:65" s="14" customFormat="1">
      <c r="B323" s="172"/>
      <c r="D323" s="158" t="s">
        <v>178</v>
      </c>
      <c r="E323" s="173" t="s">
        <v>3</v>
      </c>
      <c r="F323" s="174" t="s">
        <v>601</v>
      </c>
      <c r="H323" s="175">
        <v>3.5</v>
      </c>
      <c r="I323" s="176"/>
      <c r="L323" s="172"/>
      <c r="M323" s="177"/>
      <c r="N323" s="178"/>
      <c r="O323" s="178"/>
      <c r="P323" s="178"/>
      <c r="Q323" s="178"/>
      <c r="R323" s="178"/>
      <c r="S323" s="178"/>
      <c r="T323" s="179"/>
      <c r="AT323" s="173" t="s">
        <v>178</v>
      </c>
      <c r="AU323" s="173" t="s">
        <v>85</v>
      </c>
      <c r="AV323" s="14" t="s">
        <v>85</v>
      </c>
      <c r="AW323" s="14" t="s">
        <v>37</v>
      </c>
      <c r="AX323" s="14" t="s">
        <v>76</v>
      </c>
      <c r="AY323" s="173" t="s">
        <v>159</v>
      </c>
    </row>
    <row r="324" spans="1:65" s="15" customFormat="1">
      <c r="B324" s="180"/>
      <c r="D324" s="158" t="s">
        <v>178</v>
      </c>
      <c r="E324" s="181" t="s">
        <v>3</v>
      </c>
      <c r="F324" s="182" t="s">
        <v>182</v>
      </c>
      <c r="H324" s="183">
        <v>3.5</v>
      </c>
      <c r="I324" s="184"/>
      <c r="L324" s="180"/>
      <c r="M324" s="185"/>
      <c r="N324" s="186"/>
      <c r="O324" s="186"/>
      <c r="P324" s="186"/>
      <c r="Q324" s="186"/>
      <c r="R324" s="186"/>
      <c r="S324" s="186"/>
      <c r="T324" s="187"/>
      <c r="AT324" s="181" t="s">
        <v>178</v>
      </c>
      <c r="AU324" s="181" t="s">
        <v>85</v>
      </c>
      <c r="AV324" s="15" t="s">
        <v>174</v>
      </c>
      <c r="AW324" s="15" t="s">
        <v>37</v>
      </c>
      <c r="AX324" s="15" t="s">
        <v>83</v>
      </c>
      <c r="AY324" s="181" t="s">
        <v>159</v>
      </c>
    </row>
    <row r="325" spans="1:65" s="2" customFormat="1" ht="16.5" customHeight="1">
      <c r="A325" s="34"/>
      <c r="B325" s="144"/>
      <c r="C325" s="145" t="s">
        <v>602</v>
      </c>
      <c r="D325" s="145" t="s">
        <v>161</v>
      </c>
      <c r="E325" s="146" t="s">
        <v>603</v>
      </c>
      <c r="F325" s="147" t="s">
        <v>604</v>
      </c>
      <c r="G325" s="148" t="s">
        <v>164</v>
      </c>
      <c r="H325" s="149">
        <v>1</v>
      </c>
      <c r="I325" s="150"/>
      <c r="J325" s="151">
        <f>ROUND(I325*H325,2)</f>
        <v>0</v>
      </c>
      <c r="K325" s="147" t="s">
        <v>165</v>
      </c>
      <c r="L325" s="35"/>
      <c r="M325" s="152" t="s">
        <v>3</v>
      </c>
      <c r="N325" s="153" t="s">
        <v>47</v>
      </c>
      <c r="O325" s="55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6" t="s">
        <v>174</v>
      </c>
      <c r="AT325" s="156" t="s">
        <v>161</v>
      </c>
      <c r="AU325" s="156" t="s">
        <v>85</v>
      </c>
      <c r="AY325" s="19" t="s">
        <v>159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9" t="s">
        <v>83</v>
      </c>
      <c r="BK325" s="157">
        <f>ROUND(I325*H325,2)</f>
        <v>0</v>
      </c>
      <c r="BL325" s="19" t="s">
        <v>174</v>
      </c>
      <c r="BM325" s="156" t="s">
        <v>605</v>
      </c>
    </row>
    <row r="326" spans="1:65" s="2" customFormat="1" ht="19.5">
      <c r="A326" s="34"/>
      <c r="B326" s="35"/>
      <c r="C326" s="34"/>
      <c r="D326" s="158" t="s">
        <v>168</v>
      </c>
      <c r="E326" s="34"/>
      <c r="F326" s="159" t="s">
        <v>336</v>
      </c>
      <c r="G326" s="34"/>
      <c r="H326" s="34"/>
      <c r="I326" s="160"/>
      <c r="J326" s="34"/>
      <c r="K326" s="34"/>
      <c r="L326" s="35"/>
      <c r="M326" s="161"/>
      <c r="N326" s="162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168</v>
      </c>
      <c r="AU326" s="19" t="s">
        <v>85</v>
      </c>
    </row>
    <row r="327" spans="1:65" s="13" customFormat="1">
      <c r="B327" s="165"/>
      <c r="D327" s="158" t="s">
        <v>178</v>
      </c>
      <c r="E327" s="166" t="s">
        <v>3</v>
      </c>
      <c r="F327" s="167" t="s">
        <v>606</v>
      </c>
      <c r="H327" s="166" t="s">
        <v>3</v>
      </c>
      <c r="I327" s="168"/>
      <c r="L327" s="165"/>
      <c r="M327" s="169"/>
      <c r="N327" s="170"/>
      <c r="O327" s="170"/>
      <c r="P327" s="170"/>
      <c r="Q327" s="170"/>
      <c r="R327" s="170"/>
      <c r="S327" s="170"/>
      <c r="T327" s="171"/>
      <c r="AT327" s="166" t="s">
        <v>178</v>
      </c>
      <c r="AU327" s="166" t="s">
        <v>85</v>
      </c>
      <c r="AV327" s="13" t="s">
        <v>83</v>
      </c>
      <c r="AW327" s="13" t="s">
        <v>37</v>
      </c>
      <c r="AX327" s="13" t="s">
        <v>76</v>
      </c>
      <c r="AY327" s="166" t="s">
        <v>159</v>
      </c>
    </row>
    <row r="328" spans="1:65" s="14" customFormat="1">
      <c r="B328" s="172"/>
      <c r="D328" s="158" t="s">
        <v>178</v>
      </c>
      <c r="E328" s="173" t="s">
        <v>3</v>
      </c>
      <c r="F328" s="174" t="s">
        <v>83</v>
      </c>
      <c r="H328" s="175">
        <v>1</v>
      </c>
      <c r="I328" s="176"/>
      <c r="L328" s="172"/>
      <c r="M328" s="177"/>
      <c r="N328" s="178"/>
      <c r="O328" s="178"/>
      <c r="P328" s="178"/>
      <c r="Q328" s="178"/>
      <c r="R328" s="178"/>
      <c r="S328" s="178"/>
      <c r="T328" s="179"/>
      <c r="AT328" s="173" t="s">
        <v>178</v>
      </c>
      <c r="AU328" s="173" t="s">
        <v>85</v>
      </c>
      <c r="AV328" s="14" t="s">
        <v>85</v>
      </c>
      <c r="AW328" s="14" t="s">
        <v>37</v>
      </c>
      <c r="AX328" s="14" t="s">
        <v>76</v>
      </c>
      <c r="AY328" s="173" t="s">
        <v>159</v>
      </c>
    </row>
    <row r="329" spans="1:65" s="15" customFormat="1">
      <c r="B329" s="180"/>
      <c r="D329" s="158" t="s">
        <v>178</v>
      </c>
      <c r="E329" s="181" t="s">
        <v>3</v>
      </c>
      <c r="F329" s="182" t="s">
        <v>182</v>
      </c>
      <c r="H329" s="183">
        <v>1</v>
      </c>
      <c r="I329" s="184"/>
      <c r="L329" s="180"/>
      <c r="M329" s="185"/>
      <c r="N329" s="186"/>
      <c r="O329" s="186"/>
      <c r="P329" s="186"/>
      <c r="Q329" s="186"/>
      <c r="R329" s="186"/>
      <c r="S329" s="186"/>
      <c r="T329" s="187"/>
      <c r="AT329" s="181" t="s">
        <v>178</v>
      </c>
      <c r="AU329" s="181" t="s">
        <v>85</v>
      </c>
      <c r="AV329" s="15" t="s">
        <v>174</v>
      </c>
      <c r="AW329" s="15" t="s">
        <v>37</v>
      </c>
      <c r="AX329" s="15" t="s">
        <v>83</v>
      </c>
      <c r="AY329" s="181" t="s">
        <v>159</v>
      </c>
    </row>
    <row r="330" spans="1:65" s="2" customFormat="1" ht="16.5" customHeight="1">
      <c r="A330" s="34"/>
      <c r="B330" s="144"/>
      <c r="C330" s="145" t="s">
        <v>607</v>
      </c>
      <c r="D330" s="145" t="s">
        <v>161</v>
      </c>
      <c r="E330" s="146" t="s">
        <v>608</v>
      </c>
      <c r="F330" s="147" t="s">
        <v>609</v>
      </c>
      <c r="G330" s="148" t="s">
        <v>610</v>
      </c>
      <c r="H330" s="149">
        <v>1</v>
      </c>
      <c r="I330" s="150"/>
      <c r="J330" s="151">
        <f>ROUND(I330*H330,2)</f>
        <v>0</v>
      </c>
      <c r="K330" s="147" t="s">
        <v>173</v>
      </c>
      <c r="L330" s="35"/>
      <c r="M330" s="152" t="s">
        <v>3</v>
      </c>
      <c r="N330" s="153" t="s">
        <v>47</v>
      </c>
      <c r="O330" s="55"/>
      <c r="P330" s="154">
        <f>O330*H330</f>
        <v>0</v>
      </c>
      <c r="Q330" s="154">
        <v>1E-4</v>
      </c>
      <c r="R330" s="154">
        <f>Q330*H330</f>
        <v>1E-4</v>
      </c>
      <c r="S330" s="154">
        <v>0</v>
      </c>
      <c r="T330" s="15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6" t="s">
        <v>174</v>
      </c>
      <c r="AT330" s="156" t="s">
        <v>161</v>
      </c>
      <c r="AU330" s="156" t="s">
        <v>85</v>
      </c>
      <c r="AY330" s="19" t="s">
        <v>159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9" t="s">
        <v>83</v>
      </c>
      <c r="BK330" s="157">
        <f>ROUND(I330*H330,2)</f>
        <v>0</v>
      </c>
      <c r="BL330" s="19" t="s">
        <v>174</v>
      </c>
      <c r="BM330" s="156" t="s">
        <v>611</v>
      </c>
    </row>
    <row r="331" spans="1:65" s="2" customFormat="1">
      <c r="A331" s="34"/>
      <c r="B331" s="35"/>
      <c r="C331" s="34"/>
      <c r="D331" s="163" t="s">
        <v>176</v>
      </c>
      <c r="E331" s="34"/>
      <c r="F331" s="164" t="s">
        <v>612</v>
      </c>
      <c r="G331" s="34"/>
      <c r="H331" s="34"/>
      <c r="I331" s="160"/>
      <c r="J331" s="34"/>
      <c r="K331" s="34"/>
      <c r="L331" s="35"/>
      <c r="M331" s="161"/>
      <c r="N331" s="162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176</v>
      </c>
      <c r="AU331" s="19" t="s">
        <v>85</v>
      </c>
    </row>
    <row r="332" spans="1:65" s="13" customFormat="1">
      <c r="B332" s="165"/>
      <c r="D332" s="158" t="s">
        <v>178</v>
      </c>
      <c r="E332" s="166" t="s">
        <v>3</v>
      </c>
      <c r="F332" s="167" t="s">
        <v>613</v>
      </c>
      <c r="H332" s="166" t="s">
        <v>3</v>
      </c>
      <c r="I332" s="168"/>
      <c r="L332" s="165"/>
      <c r="M332" s="169"/>
      <c r="N332" s="170"/>
      <c r="O332" s="170"/>
      <c r="P332" s="170"/>
      <c r="Q332" s="170"/>
      <c r="R332" s="170"/>
      <c r="S332" s="170"/>
      <c r="T332" s="171"/>
      <c r="AT332" s="166" t="s">
        <v>178</v>
      </c>
      <c r="AU332" s="166" t="s">
        <v>85</v>
      </c>
      <c r="AV332" s="13" t="s">
        <v>83</v>
      </c>
      <c r="AW332" s="13" t="s">
        <v>37</v>
      </c>
      <c r="AX332" s="13" t="s">
        <v>76</v>
      </c>
      <c r="AY332" s="166" t="s">
        <v>159</v>
      </c>
    </row>
    <row r="333" spans="1:65" s="14" customFormat="1">
      <c r="B333" s="172"/>
      <c r="D333" s="158" t="s">
        <v>178</v>
      </c>
      <c r="E333" s="173" t="s">
        <v>3</v>
      </c>
      <c r="F333" s="174" t="s">
        <v>83</v>
      </c>
      <c r="H333" s="175">
        <v>1</v>
      </c>
      <c r="I333" s="176"/>
      <c r="L333" s="172"/>
      <c r="M333" s="177"/>
      <c r="N333" s="178"/>
      <c r="O333" s="178"/>
      <c r="P333" s="178"/>
      <c r="Q333" s="178"/>
      <c r="R333" s="178"/>
      <c r="S333" s="178"/>
      <c r="T333" s="179"/>
      <c r="AT333" s="173" t="s">
        <v>178</v>
      </c>
      <c r="AU333" s="173" t="s">
        <v>85</v>
      </c>
      <c r="AV333" s="14" t="s">
        <v>85</v>
      </c>
      <c r="AW333" s="14" t="s">
        <v>37</v>
      </c>
      <c r="AX333" s="14" t="s">
        <v>76</v>
      </c>
      <c r="AY333" s="173" t="s">
        <v>159</v>
      </c>
    </row>
    <row r="334" spans="1:65" s="15" customFormat="1">
      <c r="B334" s="180"/>
      <c r="D334" s="158" t="s">
        <v>178</v>
      </c>
      <c r="E334" s="181" t="s">
        <v>3</v>
      </c>
      <c r="F334" s="182" t="s">
        <v>182</v>
      </c>
      <c r="H334" s="183">
        <v>1</v>
      </c>
      <c r="I334" s="184"/>
      <c r="L334" s="180"/>
      <c r="M334" s="185"/>
      <c r="N334" s="186"/>
      <c r="O334" s="186"/>
      <c r="P334" s="186"/>
      <c r="Q334" s="186"/>
      <c r="R334" s="186"/>
      <c r="S334" s="186"/>
      <c r="T334" s="187"/>
      <c r="AT334" s="181" t="s">
        <v>178</v>
      </c>
      <c r="AU334" s="181" t="s">
        <v>85</v>
      </c>
      <c r="AV334" s="15" t="s">
        <v>174</v>
      </c>
      <c r="AW334" s="15" t="s">
        <v>37</v>
      </c>
      <c r="AX334" s="15" t="s">
        <v>83</v>
      </c>
      <c r="AY334" s="181" t="s">
        <v>159</v>
      </c>
    </row>
    <row r="335" spans="1:65" s="2" customFormat="1" ht="16.5" customHeight="1">
      <c r="A335" s="34"/>
      <c r="B335" s="144"/>
      <c r="C335" s="145" t="s">
        <v>614</v>
      </c>
      <c r="D335" s="145" t="s">
        <v>161</v>
      </c>
      <c r="E335" s="146" t="s">
        <v>615</v>
      </c>
      <c r="F335" s="147" t="s">
        <v>616</v>
      </c>
      <c r="G335" s="148" t="s">
        <v>164</v>
      </c>
      <c r="H335" s="149">
        <v>1</v>
      </c>
      <c r="I335" s="150"/>
      <c r="J335" s="151">
        <f>ROUND(I335*H335,2)</f>
        <v>0</v>
      </c>
      <c r="K335" s="147" t="s">
        <v>165</v>
      </c>
      <c r="L335" s="35"/>
      <c r="M335" s="152" t="s">
        <v>3</v>
      </c>
      <c r="N335" s="153" t="s">
        <v>47</v>
      </c>
      <c r="O335" s="55"/>
      <c r="P335" s="154">
        <f>O335*H335</f>
        <v>0</v>
      </c>
      <c r="Q335" s="154">
        <v>0</v>
      </c>
      <c r="R335" s="154">
        <f>Q335*H335</f>
        <v>0</v>
      </c>
      <c r="S335" s="154">
        <v>0</v>
      </c>
      <c r="T335" s="15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6" t="s">
        <v>174</v>
      </c>
      <c r="AT335" s="156" t="s">
        <v>161</v>
      </c>
      <c r="AU335" s="156" t="s">
        <v>85</v>
      </c>
      <c r="AY335" s="19" t="s">
        <v>159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9" t="s">
        <v>83</v>
      </c>
      <c r="BK335" s="157">
        <f>ROUND(I335*H335,2)</f>
        <v>0</v>
      </c>
      <c r="BL335" s="19" t="s">
        <v>174</v>
      </c>
      <c r="BM335" s="156" t="s">
        <v>617</v>
      </c>
    </row>
    <row r="336" spans="1:65" s="2" customFormat="1" ht="29.25">
      <c r="A336" s="34"/>
      <c r="B336" s="35"/>
      <c r="C336" s="34"/>
      <c r="D336" s="158" t="s">
        <v>168</v>
      </c>
      <c r="E336" s="34"/>
      <c r="F336" s="159" t="s">
        <v>618</v>
      </c>
      <c r="G336" s="34"/>
      <c r="H336" s="34"/>
      <c r="I336" s="160"/>
      <c r="J336" s="34"/>
      <c r="K336" s="34"/>
      <c r="L336" s="35"/>
      <c r="M336" s="161"/>
      <c r="N336" s="162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168</v>
      </c>
      <c r="AU336" s="19" t="s">
        <v>85</v>
      </c>
    </row>
    <row r="337" spans="1:65" s="13" customFormat="1">
      <c r="B337" s="165"/>
      <c r="D337" s="158" t="s">
        <v>178</v>
      </c>
      <c r="E337" s="166" t="s">
        <v>3</v>
      </c>
      <c r="F337" s="167" t="s">
        <v>619</v>
      </c>
      <c r="H337" s="166" t="s">
        <v>3</v>
      </c>
      <c r="I337" s="168"/>
      <c r="L337" s="165"/>
      <c r="M337" s="169"/>
      <c r="N337" s="170"/>
      <c r="O337" s="170"/>
      <c r="P337" s="170"/>
      <c r="Q337" s="170"/>
      <c r="R337" s="170"/>
      <c r="S337" s="170"/>
      <c r="T337" s="171"/>
      <c r="AT337" s="166" t="s">
        <v>178</v>
      </c>
      <c r="AU337" s="166" t="s">
        <v>85</v>
      </c>
      <c r="AV337" s="13" t="s">
        <v>83</v>
      </c>
      <c r="AW337" s="13" t="s">
        <v>37</v>
      </c>
      <c r="AX337" s="13" t="s">
        <v>76</v>
      </c>
      <c r="AY337" s="166" t="s">
        <v>159</v>
      </c>
    </row>
    <row r="338" spans="1:65" s="14" customFormat="1">
      <c r="B338" s="172"/>
      <c r="D338" s="158" t="s">
        <v>178</v>
      </c>
      <c r="E338" s="173" t="s">
        <v>3</v>
      </c>
      <c r="F338" s="174" t="s">
        <v>83</v>
      </c>
      <c r="H338" s="175">
        <v>1</v>
      </c>
      <c r="I338" s="176"/>
      <c r="L338" s="172"/>
      <c r="M338" s="177"/>
      <c r="N338" s="178"/>
      <c r="O338" s="178"/>
      <c r="P338" s="178"/>
      <c r="Q338" s="178"/>
      <c r="R338" s="178"/>
      <c r="S338" s="178"/>
      <c r="T338" s="179"/>
      <c r="AT338" s="173" t="s">
        <v>178</v>
      </c>
      <c r="AU338" s="173" t="s">
        <v>85</v>
      </c>
      <c r="AV338" s="14" t="s">
        <v>85</v>
      </c>
      <c r="AW338" s="14" t="s">
        <v>37</v>
      </c>
      <c r="AX338" s="14" t="s">
        <v>76</v>
      </c>
      <c r="AY338" s="173" t="s">
        <v>159</v>
      </c>
    </row>
    <row r="339" spans="1:65" s="15" customFormat="1">
      <c r="B339" s="180"/>
      <c r="D339" s="158" t="s">
        <v>178</v>
      </c>
      <c r="E339" s="181" t="s">
        <v>3</v>
      </c>
      <c r="F339" s="182" t="s">
        <v>182</v>
      </c>
      <c r="H339" s="183">
        <v>1</v>
      </c>
      <c r="I339" s="184"/>
      <c r="L339" s="180"/>
      <c r="M339" s="185"/>
      <c r="N339" s="186"/>
      <c r="O339" s="186"/>
      <c r="P339" s="186"/>
      <c r="Q339" s="186"/>
      <c r="R339" s="186"/>
      <c r="S339" s="186"/>
      <c r="T339" s="187"/>
      <c r="AT339" s="181" t="s">
        <v>178</v>
      </c>
      <c r="AU339" s="181" t="s">
        <v>85</v>
      </c>
      <c r="AV339" s="15" t="s">
        <v>174</v>
      </c>
      <c r="AW339" s="15" t="s">
        <v>37</v>
      </c>
      <c r="AX339" s="15" t="s">
        <v>83</v>
      </c>
      <c r="AY339" s="181" t="s">
        <v>159</v>
      </c>
    </row>
    <row r="340" spans="1:65" s="12" customFormat="1" ht="22.9" customHeight="1">
      <c r="B340" s="131"/>
      <c r="D340" s="132" t="s">
        <v>75</v>
      </c>
      <c r="E340" s="142" t="s">
        <v>230</v>
      </c>
      <c r="F340" s="142" t="s">
        <v>620</v>
      </c>
      <c r="I340" s="134"/>
      <c r="J340" s="143">
        <f>BK340</f>
        <v>0</v>
      </c>
      <c r="L340" s="131"/>
      <c r="M340" s="136"/>
      <c r="N340" s="137"/>
      <c r="O340" s="137"/>
      <c r="P340" s="138">
        <f>SUM(P341:P401)</f>
        <v>0</v>
      </c>
      <c r="Q340" s="137"/>
      <c r="R340" s="138">
        <f>SUM(R341:R401)</f>
        <v>67.836507040000001</v>
      </c>
      <c r="S340" s="137"/>
      <c r="T340" s="139">
        <f>SUM(T341:T401)</f>
        <v>0</v>
      </c>
      <c r="AR340" s="132" t="s">
        <v>83</v>
      </c>
      <c r="AT340" s="140" t="s">
        <v>75</v>
      </c>
      <c r="AU340" s="140" t="s">
        <v>83</v>
      </c>
      <c r="AY340" s="132" t="s">
        <v>159</v>
      </c>
      <c r="BK340" s="141">
        <f>SUM(BK341:BK401)</f>
        <v>0</v>
      </c>
    </row>
    <row r="341" spans="1:65" s="2" customFormat="1" ht="37.9" customHeight="1">
      <c r="A341" s="34"/>
      <c r="B341" s="144"/>
      <c r="C341" s="145" t="s">
        <v>621</v>
      </c>
      <c r="D341" s="145" t="s">
        <v>161</v>
      </c>
      <c r="E341" s="146" t="s">
        <v>622</v>
      </c>
      <c r="F341" s="147" t="s">
        <v>623</v>
      </c>
      <c r="G341" s="148" t="s">
        <v>198</v>
      </c>
      <c r="H341" s="149">
        <v>251.5</v>
      </c>
      <c r="I341" s="150"/>
      <c r="J341" s="151">
        <f>ROUND(I341*H341,2)</f>
        <v>0</v>
      </c>
      <c r="K341" s="147" t="s">
        <v>173</v>
      </c>
      <c r="L341" s="35"/>
      <c r="M341" s="152" t="s">
        <v>3</v>
      </c>
      <c r="N341" s="153" t="s">
        <v>47</v>
      </c>
      <c r="O341" s="55"/>
      <c r="P341" s="154">
        <f>O341*H341</f>
        <v>0</v>
      </c>
      <c r="Q341" s="154">
        <v>8.9779999999999999E-2</v>
      </c>
      <c r="R341" s="154">
        <f>Q341*H341</f>
        <v>22.57967</v>
      </c>
      <c r="S341" s="154">
        <v>0</v>
      </c>
      <c r="T341" s="155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6" t="s">
        <v>174</v>
      </c>
      <c r="AT341" s="156" t="s">
        <v>161</v>
      </c>
      <c r="AU341" s="156" t="s">
        <v>85</v>
      </c>
      <c r="AY341" s="19" t="s">
        <v>159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9" t="s">
        <v>83</v>
      </c>
      <c r="BK341" s="157">
        <f>ROUND(I341*H341,2)</f>
        <v>0</v>
      </c>
      <c r="BL341" s="19" t="s">
        <v>174</v>
      </c>
      <c r="BM341" s="156" t="s">
        <v>624</v>
      </c>
    </row>
    <row r="342" spans="1:65" s="2" customFormat="1">
      <c r="A342" s="34"/>
      <c r="B342" s="35"/>
      <c r="C342" s="34"/>
      <c r="D342" s="163" t="s">
        <v>176</v>
      </c>
      <c r="E342" s="34"/>
      <c r="F342" s="164" t="s">
        <v>625</v>
      </c>
      <c r="G342" s="34"/>
      <c r="H342" s="34"/>
      <c r="I342" s="160"/>
      <c r="J342" s="34"/>
      <c r="K342" s="34"/>
      <c r="L342" s="35"/>
      <c r="M342" s="161"/>
      <c r="N342" s="162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176</v>
      </c>
      <c r="AU342" s="19" t="s">
        <v>85</v>
      </c>
    </row>
    <row r="343" spans="1:65" s="13" customFormat="1">
      <c r="B343" s="165"/>
      <c r="D343" s="158" t="s">
        <v>178</v>
      </c>
      <c r="E343" s="166" t="s">
        <v>3</v>
      </c>
      <c r="F343" s="167" t="s">
        <v>626</v>
      </c>
      <c r="H343" s="166" t="s">
        <v>3</v>
      </c>
      <c r="I343" s="168"/>
      <c r="L343" s="165"/>
      <c r="M343" s="169"/>
      <c r="N343" s="170"/>
      <c r="O343" s="170"/>
      <c r="P343" s="170"/>
      <c r="Q343" s="170"/>
      <c r="R343" s="170"/>
      <c r="S343" s="170"/>
      <c r="T343" s="171"/>
      <c r="AT343" s="166" t="s">
        <v>178</v>
      </c>
      <c r="AU343" s="166" t="s">
        <v>85</v>
      </c>
      <c r="AV343" s="13" t="s">
        <v>83</v>
      </c>
      <c r="AW343" s="13" t="s">
        <v>37</v>
      </c>
      <c r="AX343" s="13" t="s">
        <v>76</v>
      </c>
      <c r="AY343" s="166" t="s">
        <v>159</v>
      </c>
    </row>
    <row r="344" spans="1:65" s="13" customFormat="1">
      <c r="B344" s="165"/>
      <c r="D344" s="158" t="s">
        <v>178</v>
      </c>
      <c r="E344" s="166" t="s">
        <v>3</v>
      </c>
      <c r="F344" s="167" t="s">
        <v>378</v>
      </c>
      <c r="H344" s="166" t="s">
        <v>3</v>
      </c>
      <c r="I344" s="168"/>
      <c r="L344" s="165"/>
      <c r="M344" s="169"/>
      <c r="N344" s="170"/>
      <c r="O344" s="170"/>
      <c r="P344" s="170"/>
      <c r="Q344" s="170"/>
      <c r="R344" s="170"/>
      <c r="S344" s="170"/>
      <c r="T344" s="171"/>
      <c r="AT344" s="166" t="s">
        <v>178</v>
      </c>
      <c r="AU344" s="166" t="s">
        <v>85</v>
      </c>
      <c r="AV344" s="13" t="s">
        <v>83</v>
      </c>
      <c r="AW344" s="13" t="s">
        <v>37</v>
      </c>
      <c r="AX344" s="13" t="s">
        <v>76</v>
      </c>
      <c r="AY344" s="166" t="s">
        <v>159</v>
      </c>
    </row>
    <row r="345" spans="1:65" s="13" customFormat="1">
      <c r="B345" s="165"/>
      <c r="D345" s="158" t="s">
        <v>178</v>
      </c>
      <c r="E345" s="166" t="s">
        <v>3</v>
      </c>
      <c r="F345" s="167" t="s">
        <v>627</v>
      </c>
      <c r="H345" s="166" t="s">
        <v>3</v>
      </c>
      <c r="I345" s="168"/>
      <c r="L345" s="165"/>
      <c r="M345" s="169"/>
      <c r="N345" s="170"/>
      <c r="O345" s="170"/>
      <c r="P345" s="170"/>
      <c r="Q345" s="170"/>
      <c r="R345" s="170"/>
      <c r="S345" s="170"/>
      <c r="T345" s="171"/>
      <c r="AT345" s="166" t="s">
        <v>178</v>
      </c>
      <c r="AU345" s="166" t="s">
        <v>85</v>
      </c>
      <c r="AV345" s="13" t="s">
        <v>83</v>
      </c>
      <c r="AW345" s="13" t="s">
        <v>37</v>
      </c>
      <c r="AX345" s="13" t="s">
        <v>76</v>
      </c>
      <c r="AY345" s="166" t="s">
        <v>159</v>
      </c>
    </row>
    <row r="346" spans="1:65" s="14" customFormat="1">
      <c r="B346" s="172"/>
      <c r="D346" s="158" t="s">
        <v>178</v>
      </c>
      <c r="E346" s="173" t="s">
        <v>3</v>
      </c>
      <c r="F346" s="174" t="s">
        <v>628</v>
      </c>
      <c r="H346" s="175">
        <v>104.5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178</v>
      </c>
      <c r="AU346" s="173" t="s">
        <v>85</v>
      </c>
      <c r="AV346" s="14" t="s">
        <v>85</v>
      </c>
      <c r="AW346" s="14" t="s">
        <v>37</v>
      </c>
      <c r="AX346" s="14" t="s">
        <v>76</v>
      </c>
      <c r="AY346" s="173" t="s">
        <v>159</v>
      </c>
    </row>
    <row r="347" spans="1:65" s="13" customFormat="1">
      <c r="B347" s="165"/>
      <c r="D347" s="158" t="s">
        <v>178</v>
      </c>
      <c r="E347" s="166" t="s">
        <v>3</v>
      </c>
      <c r="F347" s="167" t="s">
        <v>629</v>
      </c>
      <c r="H347" s="166" t="s">
        <v>3</v>
      </c>
      <c r="I347" s="168"/>
      <c r="L347" s="165"/>
      <c r="M347" s="169"/>
      <c r="N347" s="170"/>
      <c r="O347" s="170"/>
      <c r="P347" s="170"/>
      <c r="Q347" s="170"/>
      <c r="R347" s="170"/>
      <c r="S347" s="170"/>
      <c r="T347" s="171"/>
      <c r="AT347" s="166" t="s">
        <v>178</v>
      </c>
      <c r="AU347" s="166" t="s">
        <v>85</v>
      </c>
      <c r="AV347" s="13" t="s">
        <v>83</v>
      </c>
      <c r="AW347" s="13" t="s">
        <v>37</v>
      </c>
      <c r="AX347" s="13" t="s">
        <v>76</v>
      </c>
      <c r="AY347" s="166" t="s">
        <v>159</v>
      </c>
    </row>
    <row r="348" spans="1:65" s="14" customFormat="1">
      <c r="B348" s="172"/>
      <c r="D348" s="158" t="s">
        <v>178</v>
      </c>
      <c r="E348" s="173" t="s">
        <v>3</v>
      </c>
      <c r="F348" s="174" t="s">
        <v>630</v>
      </c>
      <c r="H348" s="175">
        <v>147</v>
      </c>
      <c r="I348" s="176"/>
      <c r="L348" s="172"/>
      <c r="M348" s="177"/>
      <c r="N348" s="178"/>
      <c r="O348" s="178"/>
      <c r="P348" s="178"/>
      <c r="Q348" s="178"/>
      <c r="R348" s="178"/>
      <c r="S348" s="178"/>
      <c r="T348" s="179"/>
      <c r="AT348" s="173" t="s">
        <v>178</v>
      </c>
      <c r="AU348" s="173" t="s">
        <v>85</v>
      </c>
      <c r="AV348" s="14" t="s">
        <v>85</v>
      </c>
      <c r="AW348" s="14" t="s">
        <v>37</v>
      </c>
      <c r="AX348" s="14" t="s">
        <v>76</v>
      </c>
      <c r="AY348" s="173" t="s">
        <v>159</v>
      </c>
    </row>
    <row r="349" spans="1:65" s="15" customFormat="1">
      <c r="B349" s="180"/>
      <c r="D349" s="158" t="s">
        <v>178</v>
      </c>
      <c r="E349" s="181" t="s">
        <v>3</v>
      </c>
      <c r="F349" s="182" t="s">
        <v>182</v>
      </c>
      <c r="H349" s="183">
        <v>251.5</v>
      </c>
      <c r="I349" s="184"/>
      <c r="L349" s="180"/>
      <c r="M349" s="185"/>
      <c r="N349" s="186"/>
      <c r="O349" s="186"/>
      <c r="P349" s="186"/>
      <c r="Q349" s="186"/>
      <c r="R349" s="186"/>
      <c r="S349" s="186"/>
      <c r="T349" s="187"/>
      <c r="AT349" s="181" t="s">
        <v>178</v>
      </c>
      <c r="AU349" s="181" t="s">
        <v>85</v>
      </c>
      <c r="AV349" s="15" t="s">
        <v>174</v>
      </c>
      <c r="AW349" s="15" t="s">
        <v>37</v>
      </c>
      <c r="AX349" s="15" t="s">
        <v>83</v>
      </c>
      <c r="AY349" s="181" t="s">
        <v>159</v>
      </c>
    </row>
    <row r="350" spans="1:65" s="2" customFormat="1" ht="16.5" customHeight="1">
      <c r="A350" s="34"/>
      <c r="B350" s="144"/>
      <c r="C350" s="188" t="s">
        <v>631</v>
      </c>
      <c r="D350" s="188" t="s">
        <v>278</v>
      </c>
      <c r="E350" s="189" t="s">
        <v>632</v>
      </c>
      <c r="F350" s="190" t="s">
        <v>633</v>
      </c>
      <c r="G350" s="191" t="s">
        <v>172</v>
      </c>
      <c r="H350" s="192">
        <v>25.652999999999999</v>
      </c>
      <c r="I350" s="193"/>
      <c r="J350" s="194">
        <f>ROUND(I350*H350,2)</f>
        <v>0</v>
      </c>
      <c r="K350" s="190" t="s">
        <v>173</v>
      </c>
      <c r="L350" s="195"/>
      <c r="M350" s="196" t="s">
        <v>3</v>
      </c>
      <c r="N350" s="197" t="s">
        <v>47</v>
      </c>
      <c r="O350" s="55"/>
      <c r="P350" s="154">
        <f>O350*H350</f>
        <v>0</v>
      </c>
      <c r="Q350" s="154">
        <v>0.222</v>
      </c>
      <c r="R350" s="154">
        <f>Q350*H350</f>
        <v>5.694966</v>
      </c>
      <c r="S350" s="154">
        <v>0</v>
      </c>
      <c r="T350" s="15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6" t="s">
        <v>221</v>
      </c>
      <c r="AT350" s="156" t="s">
        <v>278</v>
      </c>
      <c r="AU350" s="156" t="s">
        <v>85</v>
      </c>
      <c r="AY350" s="19" t="s">
        <v>159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9" t="s">
        <v>83</v>
      </c>
      <c r="BK350" s="157">
        <f>ROUND(I350*H350,2)</f>
        <v>0</v>
      </c>
      <c r="BL350" s="19" t="s">
        <v>174</v>
      </c>
      <c r="BM350" s="156" t="s">
        <v>634</v>
      </c>
    </row>
    <row r="351" spans="1:65" s="13" customFormat="1">
      <c r="B351" s="165"/>
      <c r="D351" s="158" t="s">
        <v>178</v>
      </c>
      <c r="E351" s="166" t="s">
        <v>3</v>
      </c>
      <c r="F351" s="167" t="s">
        <v>635</v>
      </c>
      <c r="H351" s="166" t="s">
        <v>3</v>
      </c>
      <c r="I351" s="168"/>
      <c r="L351" s="165"/>
      <c r="M351" s="169"/>
      <c r="N351" s="170"/>
      <c r="O351" s="170"/>
      <c r="P351" s="170"/>
      <c r="Q351" s="170"/>
      <c r="R351" s="170"/>
      <c r="S351" s="170"/>
      <c r="T351" s="171"/>
      <c r="AT351" s="166" t="s">
        <v>178</v>
      </c>
      <c r="AU351" s="166" t="s">
        <v>85</v>
      </c>
      <c r="AV351" s="13" t="s">
        <v>83</v>
      </c>
      <c r="AW351" s="13" t="s">
        <v>37</v>
      </c>
      <c r="AX351" s="13" t="s">
        <v>76</v>
      </c>
      <c r="AY351" s="166" t="s">
        <v>159</v>
      </c>
    </row>
    <row r="352" spans="1:65" s="14" customFormat="1">
      <c r="B352" s="172"/>
      <c r="D352" s="158" t="s">
        <v>178</v>
      </c>
      <c r="E352" s="173" t="s">
        <v>3</v>
      </c>
      <c r="F352" s="174" t="s">
        <v>636</v>
      </c>
      <c r="H352" s="175">
        <v>25.652999999999999</v>
      </c>
      <c r="I352" s="176"/>
      <c r="L352" s="172"/>
      <c r="M352" s="177"/>
      <c r="N352" s="178"/>
      <c r="O352" s="178"/>
      <c r="P352" s="178"/>
      <c r="Q352" s="178"/>
      <c r="R352" s="178"/>
      <c r="S352" s="178"/>
      <c r="T352" s="179"/>
      <c r="AT352" s="173" t="s">
        <v>178</v>
      </c>
      <c r="AU352" s="173" t="s">
        <v>85</v>
      </c>
      <c r="AV352" s="14" t="s">
        <v>85</v>
      </c>
      <c r="AW352" s="14" t="s">
        <v>37</v>
      </c>
      <c r="AX352" s="14" t="s">
        <v>76</v>
      </c>
      <c r="AY352" s="173" t="s">
        <v>159</v>
      </c>
    </row>
    <row r="353" spans="1:65" s="15" customFormat="1">
      <c r="B353" s="180"/>
      <c r="D353" s="158" t="s">
        <v>178</v>
      </c>
      <c r="E353" s="181" t="s">
        <v>3</v>
      </c>
      <c r="F353" s="182" t="s">
        <v>182</v>
      </c>
      <c r="H353" s="183">
        <v>25.652999999999999</v>
      </c>
      <c r="I353" s="184"/>
      <c r="L353" s="180"/>
      <c r="M353" s="185"/>
      <c r="N353" s="186"/>
      <c r="O353" s="186"/>
      <c r="P353" s="186"/>
      <c r="Q353" s="186"/>
      <c r="R353" s="186"/>
      <c r="S353" s="186"/>
      <c r="T353" s="187"/>
      <c r="AT353" s="181" t="s">
        <v>178</v>
      </c>
      <c r="AU353" s="181" t="s">
        <v>85</v>
      </c>
      <c r="AV353" s="15" t="s">
        <v>174</v>
      </c>
      <c r="AW353" s="15" t="s">
        <v>37</v>
      </c>
      <c r="AX353" s="15" t="s">
        <v>83</v>
      </c>
      <c r="AY353" s="181" t="s">
        <v>159</v>
      </c>
    </row>
    <row r="354" spans="1:65" s="2" customFormat="1" ht="24.2" customHeight="1">
      <c r="A354" s="34"/>
      <c r="B354" s="144"/>
      <c r="C354" s="145" t="s">
        <v>637</v>
      </c>
      <c r="D354" s="145" t="s">
        <v>161</v>
      </c>
      <c r="E354" s="146" t="s">
        <v>638</v>
      </c>
      <c r="F354" s="147" t="s">
        <v>639</v>
      </c>
      <c r="G354" s="148" t="s">
        <v>198</v>
      </c>
      <c r="H354" s="149">
        <v>115.5</v>
      </c>
      <c r="I354" s="150"/>
      <c r="J354" s="151">
        <f>ROUND(I354*H354,2)</f>
        <v>0</v>
      </c>
      <c r="K354" s="147" t="s">
        <v>173</v>
      </c>
      <c r="L354" s="35"/>
      <c r="M354" s="152" t="s">
        <v>3</v>
      </c>
      <c r="N354" s="153" t="s">
        <v>47</v>
      </c>
      <c r="O354" s="55"/>
      <c r="P354" s="154">
        <f>O354*H354</f>
        <v>0</v>
      </c>
      <c r="Q354" s="154">
        <v>0.15540000000000001</v>
      </c>
      <c r="R354" s="154">
        <f>Q354*H354</f>
        <v>17.948700000000002</v>
      </c>
      <c r="S354" s="154">
        <v>0</v>
      </c>
      <c r="T354" s="15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6" t="s">
        <v>174</v>
      </c>
      <c r="AT354" s="156" t="s">
        <v>161</v>
      </c>
      <c r="AU354" s="156" t="s">
        <v>85</v>
      </c>
      <c r="AY354" s="19" t="s">
        <v>159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9" t="s">
        <v>83</v>
      </c>
      <c r="BK354" s="157">
        <f>ROUND(I354*H354,2)</f>
        <v>0</v>
      </c>
      <c r="BL354" s="19" t="s">
        <v>174</v>
      </c>
      <c r="BM354" s="156" t="s">
        <v>640</v>
      </c>
    </row>
    <row r="355" spans="1:65" s="2" customFormat="1">
      <c r="A355" s="34"/>
      <c r="B355" s="35"/>
      <c r="C355" s="34"/>
      <c r="D355" s="163" t="s">
        <v>176</v>
      </c>
      <c r="E355" s="34"/>
      <c r="F355" s="164" t="s">
        <v>641</v>
      </c>
      <c r="G355" s="34"/>
      <c r="H355" s="34"/>
      <c r="I355" s="160"/>
      <c r="J355" s="34"/>
      <c r="K355" s="34"/>
      <c r="L355" s="35"/>
      <c r="M355" s="161"/>
      <c r="N355" s="162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176</v>
      </c>
      <c r="AU355" s="19" t="s">
        <v>85</v>
      </c>
    </row>
    <row r="356" spans="1:65" s="13" customFormat="1">
      <c r="B356" s="165"/>
      <c r="D356" s="158" t="s">
        <v>178</v>
      </c>
      <c r="E356" s="166" t="s">
        <v>3</v>
      </c>
      <c r="F356" s="167" t="s">
        <v>642</v>
      </c>
      <c r="H356" s="166" t="s">
        <v>3</v>
      </c>
      <c r="I356" s="168"/>
      <c r="L356" s="165"/>
      <c r="M356" s="169"/>
      <c r="N356" s="170"/>
      <c r="O356" s="170"/>
      <c r="P356" s="170"/>
      <c r="Q356" s="170"/>
      <c r="R356" s="170"/>
      <c r="S356" s="170"/>
      <c r="T356" s="171"/>
      <c r="AT356" s="166" t="s">
        <v>178</v>
      </c>
      <c r="AU356" s="166" t="s">
        <v>85</v>
      </c>
      <c r="AV356" s="13" t="s">
        <v>83</v>
      </c>
      <c r="AW356" s="13" t="s">
        <v>37</v>
      </c>
      <c r="AX356" s="13" t="s">
        <v>76</v>
      </c>
      <c r="AY356" s="166" t="s">
        <v>159</v>
      </c>
    </row>
    <row r="357" spans="1:65" s="13" customFormat="1">
      <c r="B357" s="165"/>
      <c r="D357" s="158" t="s">
        <v>178</v>
      </c>
      <c r="E357" s="166" t="s">
        <v>3</v>
      </c>
      <c r="F357" s="167" t="s">
        <v>180</v>
      </c>
      <c r="H357" s="166" t="s">
        <v>3</v>
      </c>
      <c r="I357" s="168"/>
      <c r="L357" s="165"/>
      <c r="M357" s="169"/>
      <c r="N357" s="170"/>
      <c r="O357" s="170"/>
      <c r="P357" s="170"/>
      <c r="Q357" s="170"/>
      <c r="R357" s="170"/>
      <c r="S357" s="170"/>
      <c r="T357" s="171"/>
      <c r="AT357" s="166" t="s">
        <v>178</v>
      </c>
      <c r="AU357" s="166" t="s">
        <v>85</v>
      </c>
      <c r="AV357" s="13" t="s">
        <v>83</v>
      </c>
      <c r="AW357" s="13" t="s">
        <v>37</v>
      </c>
      <c r="AX357" s="13" t="s">
        <v>76</v>
      </c>
      <c r="AY357" s="166" t="s">
        <v>159</v>
      </c>
    </row>
    <row r="358" spans="1:65" s="14" customFormat="1">
      <c r="B358" s="172"/>
      <c r="D358" s="158" t="s">
        <v>178</v>
      </c>
      <c r="E358" s="173" t="s">
        <v>3</v>
      </c>
      <c r="F358" s="174" t="s">
        <v>643</v>
      </c>
      <c r="H358" s="175">
        <v>91.5</v>
      </c>
      <c r="I358" s="176"/>
      <c r="L358" s="172"/>
      <c r="M358" s="177"/>
      <c r="N358" s="178"/>
      <c r="O358" s="178"/>
      <c r="P358" s="178"/>
      <c r="Q358" s="178"/>
      <c r="R358" s="178"/>
      <c r="S358" s="178"/>
      <c r="T358" s="179"/>
      <c r="AT358" s="173" t="s">
        <v>178</v>
      </c>
      <c r="AU358" s="173" t="s">
        <v>85</v>
      </c>
      <c r="AV358" s="14" t="s">
        <v>85</v>
      </c>
      <c r="AW358" s="14" t="s">
        <v>37</v>
      </c>
      <c r="AX358" s="14" t="s">
        <v>76</v>
      </c>
      <c r="AY358" s="173" t="s">
        <v>159</v>
      </c>
    </row>
    <row r="359" spans="1:65" s="14" customFormat="1">
      <c r="B359" s="172"/>
      <c r="D359" s="158" t="s">
        <v>178</v>
      </c>
      <c r="E359" s="173" t="s">
        <v>3</v>
      </c>
      <c r="F359" s="174" t="s">
        <v>644</v>
      </c>
      <c r="H359" s="175">
        <v>8</v>
      </c>
      <c r="I359" s="176"/>
      <c r="L359" s="172"/>
      <c r="M359" s="177"/>
      <c r="N359" s="178"/>
      <c r="O359" s="178"/>
      <c r="P359" s="178"/>
      <c r="Q359" s="178"/>
      <c r="R359" s="178"/>
      <c r="S359" s="178"/>
      <c r="T359" s="179"/>
      <c r="AT359" s="173" t="s">
        <v>178</v>
      </c>
      <c r="AU359" s="173" t="s">
        <v>85</v>
      </c>
      <c r="AV359" s="14" t="s">
        <v>85</v>
      </c>
      <c r="AW359" s="14" t="s">
        <v>37</v>
      </c>
      <c r="AX359" s="14" t="s">
        <v>76</v>
      </c>
      <c r="AY359" s="173" t="s">
        <v>159</v>
      </c>
    </row>
    <row r="360" spans="1:65" s="14" customFormat="1">
      <c r="B360" s="172"/>
      <c r="D360" s="158" t="s">
        <v>178</v>
      </c>
      <c r="E360" s="173" t="s">
        <v>3</v>
      </c>
      <c r="F360" s="174" t="s">
        <v>645</v>
      </c>
      <c r="H360" s="175">
        <v>16</v>
      </c>
      <c r="I360" s="176"/>
      <c r="L360" s="172"/>
      <c r="M360" s="177"/>
      <c r="N360" s="178"/>
      <c r="O360" s="178"/>
      <c r="P360" s="178"/>
      <c r="Q360" s="178"/>
      <c r="R360" s="178"/>
      <c r="S360" s="178"/>
      <c r="T360" s="179"/>
      <c r="AT360" s="173" t="s">
        <v>178</v>
      </c>
      <c r="AU360" s="173" t="s">
        <v>85</v>
      </c>
      <c r="AV360" s="14" t="s">
        <v>85</v>
      </c>
      <c r="AW360" s="14" t="s">
        <v>37</v>
      </c>
      <c r="AX360" s="14" t="s">
        <v>76</v>
      </c>
      <c r="AY360" s="173" t="s">
        <v>159</v>
      </c>
    </row>
    <row r="361" spans="1:65" s="15" customFormat="1">
      <c r="B361" s="180"/>
      <c r="D361" s="158" t="s">
        <v>178</v>
      </c>
      <c r="E361" s="181" t="s">
        <v>3</v>
      </c>
      <c r="F361" s="182" t="s">
        <v>182</v>
      </c>
      <c r="H361" s="183">
        <v>115.5</v>
      </c>
      <c r="I361" s="184"/>
      <c r="L361" s="180"/>
      <c r="M361" s="185"/>
      <c r="N361" s="186"/>
      <c r="O361" s="186"/>
      <c r="P361" s="186"/>
      <c r="Q361" s="186"/>
      <c r="R361" s="186"/>
      <c r="S361" s="186"/>
      <c r="T361" s="187"/>
      <c r="AT361" s="181" t="s">
        <v>178</v>
      </c>
      <c r="AU361" s="181" t="s">
        <v>85</v>
      </c>
      <c r="AV361" s="15" t="s">
        <v>174</v>
      </c>
      <c r="AW361" s="15" t="s">
        <v>37</v>
      </c>
      <c r="AX361" s="15" t="s">
        <v>83</v>
      </c>
      <c r="AY361" s="181" t="s">
        <v>159</v>
      </c>
    </row>
    <row r="362" spans="1:65" s="2" customFormat="1" ht="16.5" customHeight="1">
      <c r="A362" s="34"/>
      <c r="B362" s="144"/>
      <c r="C362" s="188" t="s">
        <v>646</v>
      </c>
      <c r="D362" s="188" t="s">
        <v>278</v>
      </c>
      <c r="E362" s="189" t="s">
        <v>647</v>
      </c>
      <c r="F362" s="190" t="s">
        <v>648</v>
      </c>
      <c r="G362" s="191" t="s">
        <v>198</v>
      </c>
      <c r="H362" s="192">
        <v>16.16</v>
      </c>
      <c r="I362" s="193"/>
      <c r="J362" s="194">
        <f>ROUND(I362*H362,2)</f>
        <v>0</v>
      </c>
      <c r="K362" s="190" t="s">
        <v>173</v>
      </c>
      <c r="L362" s="195"/>
      <c r="M362" s="196" t="s">
        <v>3</v>
      </c>
      <c r="N362" s="197" t="s">
        <v>47</v>
      </c>
      <c r="O362" s="55"/>
      <c r="P362" s="154">
        <f>O362*H362</f>
        <v>0</v>
      </c>
      <c r="Q362" s="154">
        <v>4.8300000000000003E-2</v>
      </c>
      <c r="R362" s="154">
        <f>Q362*H362</f>
        <v>0.780528</v>
      </c>
      <c r="S362" s="154">
        <v>0</v>
      </c>
      <c r="T362" s="155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6" t="s">
        <v>221</v>
      </c>
      <c r="AT362" s="156" t="s">
        <v>278</v>
      </c>
      <c r="AU362" s="156" t="s">
        <v>85</v>
      </c>
      <c r="AY362" s="19" t="s">
        <v>159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9" t="s">
        <v>83</v>
      </c>
      <c r="BK362" s="157">
        <f>ROUND(I362*H362,2)</f>
        <v>0</v>
      </c>
      <c r="BL362" s="19" t="s">
        <v>174</v>
      </c>
      <c r="BM362" s="156" t="s">
        <v>649</v>
      </c>
    </row>
    <row r="363" spans="1:65" s="13" customFormat="1">
      <c r="B363" s="165"/>
      <c r="D363" s="158" t="s">
        <v>178</v>
      </c>
      <c r="E363" s="166" t="s">
        <v>3</v>
      </c>
      <c r="F363" s="167" t="s">
        <v>650</v>
      </c>
      <c r="H363" s="166" t="s">
        <v>3</v>
      </c>
      <c r="I363" s="168"/>
      <c r="L363" s="165"/>
      <c r="M363" s="169"/>
      <c r="N363" s="170"/>
      <c r="O363" s="170"/>
      <c r="P363" s="170"/>
      <c r="Q363" s="170"/>
      <c r="R363" s="170"/>
      <c r="S363" s="170"/>
      <c r="T363" s="171"/>
      <c r="AT363" s="166" t="s">
        <v>178</v>
      </c>
      <c r="AU363" s="166" t="s">
        <v>85</v>
      </c>
      <c r="AV363" s="13" t="s">
        <v>83</v>
      </c>
      <c r="AW363" s="13" t="s">
        <v>37</v>
      </c>
      <c r="AX363" s="13" t="s">
        <v>76</v>
      </c>
      <c r="AY363" s="166" t="s">
        <v>159</v>
      </c>
    </row>
    <row r="364" spans="1:65" s="14" customFormat="1">
      <c r="B364" s="172"/>
      <c r="D364" s="158" t="s">
        <v>178</v>
      </c>
      <c r="E364" s="173" t="s">
        <v>3</v>
      </c>
      <c r="F364" s="174" t="s">
        <v>651</v>
      </c>
      <c r="H364" s="175">
        <v>16.16</v>
      </c>
      <c r="I364" s="176"/>
      <c r="L364" s="172"/>
      <c r="M364" s="177"/>
      <c r="N364" s="178"/>
      <c r="O364" s="178"/>
      <c r="P364" s="178"/>
      <c r="Q364" s="178"/>
      <c r="R364" s="178"/>
      <c r="S364" s="178"/>
      <c r="T364" s="179"/>
      <c r="AT364" s="173" t="s">
        <v>178</v>
      </c>
      <c r="AU364" s="173" t="s">
        <v>85</v>
      </c>
      <c r="AV364" s="14" t="s">
        <v>85</v>
      </c>
      <c r="AW364" s="14" t="s">
        <v>37</v>
      </c>
      <c r="AX364" s="14" t="s">
        <v>76</v>
      </c>
      <c r="AY364" s="173" t="s">
        <v>159</v>
      </c>
    </row>
    <row r="365" spans="1:65" s="15" customFormat="1">
      <c r="B365" s="180"/>
      <c r="D365" s="158" t="s">
        <v>178</v>
      </c>
      <c r="E365" s="181" t="s">
        <v>3</v>
      </c>
      <c r="F365" s="182" t="s">
        <v>182</v>
      </c>
      <c r="H365" s="183">
        <v>16.16</v>
      </c>
      <c r="I365" s="184"/>
      <c r="L365" s="180"/>
      <c r="M365" s="185"/>
      <c r="N365" s="186"/>
      <c r="O365" s="186"/>
      <c r="P365" s="186"/>
      <c r="Q365" s="186"/>
      <c r="R365" s="186"/>
      <c r="S365" s="186"/>
      <c r="T365" s="187"/>
      <c r="AT365" s="181" t="s">
        <v>178</v>
      </c>
      <c r="AU365" s="181" t="s">
        <v>85</v>
      </c>
      <c r="AV365" s="15" t="s">
        <v>174</v>
      </c>
      <c r="AW365" s="15" t="s">
        <v>37</v>
      </c>
      <c r="AX365" s="15" t="s">
        <v>83</v>
      </c>
      <c r="AY365" s="181" t="s">
        <v>159</v>
      </c>
    </row>
    <row r="366" spans="1:65" s="2" customFormat="1" ht="16.5" customHeight="1">
      <c r="A366" s="34"/>
      <c r="B366" s="144"/>
      <c r="C366" s="188" t="s">
        <v>652</v>
      </c>
      <c r="D366" s="188" t="s">
        <v>278</v>
      </c>
      <c r="E366" s="189" t="s">
        <v>653</v>
      </c>
      <c r="F366" s="190" t="s">
        <v>654</v>
      </c>
      <c r="G366" s="191" t="s">
        <v>198</v>
      </c>
      <c r="H366" s="192">
        <v>8.08</v>
      </c>
      <c r="I366" s="193"/>
      <c r="J366" s="194">
        <f>ROUND(I366*H366,2)</f>
        <v>0</v>
      </c>
      <c r="K366" s="190" t="s">
        <v>173</v>
      </c>
      <c r="L366" s="195"/>
      <c r="M366" s="196" t="s">
        <v>3</v>
      </c>
      <c r="N366" s="197" t="s">
        <v>47</v>
      </c>
      <c r="O366" s="55"/>
      <c r="P366" s="154">
        <f>O366*H366</f>
        <v>0</v>
      </c>
      <c r="Q366" s="154">
        <v>6.5670000000000006E-2</v>
      </c>
      <c r="R366" s="154">
        <f>Q366*H366</f>
        <v>0.53061360000000002</v>
      </c>
      <c r="S366" s="154">
        <v>0</v>
      </c>
      <c r="T366" s="155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6" t="s">
        <v>221</v>
      </c>
      <c r="AT366" s="156" t="s">
        <v>278</v>
      </c>
      <c r="AU366" s="156" t="s">
        <v>85</v>
      </c>
      <c r="AY366" s="19" t="s">
        <v>159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9" t="s">
        <v>83</v>
      </c>
      <c r="BK366" s="157">
        <f>ROUND(I366*H366,2)</f>
        <v>0</v>
      </c>
      <c r="BL366" s="19" t="s">
        <v>174</v>
      </c>
      <c r="BM366" s="156" t="s">
        <v>655</v>
      </c>
    </row>
    <row r="367" spans="1:65" s="13" customFormat="1">
      <c r="B367" s="165"/>
      <c r="D367" s="158" t="s">
        <v>178</v>
      </c>
      <c r="E367" s="166" t="s">
        <v>3</v>
      </c>
      <c r="F367" s="167" t="s">
        <v>650</v>
      </c>
      <c r="H367" s="166" t="s">
        <v>3</v>
      </c>
      <c r="I367" s="168"/>
      <c r="L367" s="165"/>
      <c r="M367" s="169"/>
      <c r="N367" s="170"/>
      <c r="O367" s="170"/>
      <c r="P367" s="170"/>
      <c r="Q367" s="170"/>
      <c r="R367" s="170"/>
      <c r="S367" s="170"/>
      <c r="T367" s="171"/>
      <c r="AT367" s="166" t="s">
        <v>178</v>
      </c>
      <c r="AU367" s="166" t="s">
        <v>85</v>
      </c>
      <c r="AV367" s="13" t="s">
        <v>83</v>
      </c>
      <c r="AW367" s="13" t="s">
        <v>37</v>
      </c>
      <c r="AX367" s="13" t="s">
        <v>76</v>
      </c>
      <c r="AY367" s="166" t="s">
        <v>159</v>
      </c>
    </row>
    <row r="368" spans="1:65" s="14" customFormat="1">
      <c r="B368" s="172"/>
      <c r="D368" s="158" t="s">
        <v>178</v>
      </c>
      <c r="E368" s="173" t="s">
        <v>3</v>
      </c>
      <c r="F368" s="174" t="s">
        <v>656</v>
      </c>
      <c r="H368" s="175">
        <v>8.08</v>
      </c>
      <c r="I368" s="176"/>
      <c r="L368" s="172"/>
      <c r="M368" s="177"/>
      <c r="N368" s="178"/>
      <c r="O368" s="178"/>
      <c r="P368" s="178"/>
      <c r="Q368" s="178"/>
      <c r="R368" s="178"/>
      <c r="S368" s="178"/>
      <c r="T368" s="179"/>
      <c r="AT368" s="173" t="s">
        <v>178</v>
      </c>
      <c r="AU368" s="173" t="s">
        <v>85</v>
      </c>
      <c r="AV368" s="14" t="s">
        <v>85</v>
      </c>
      <c r="AW368" s="14" t="s">
        <v>37</v>
      </c>
      <c r="AX368" s="14" t="s">
        <v>76</v>
      </c>
      <c r="AY368" s="173" t="s">
        <v>159</v>
      </c>
    </row>
    <row r="369" spans="1:65" s="15" customFormat="1">
      <c r="B369" s="180"/>
      <c r="D369" s="158" t="s">
        <v>178</v>
      </c>
      <c r="E369" s="181" t="s">
        <v>3</v>
      </c>
      <c r="F369" s="182" t="s">
        <v>182</v>
      </c>
      <c r="H369" s="183">
        <v>8.08</v>
      </c>
      <c r="I369" s="184"/>
      <c r="L369" s="180"/>
      <c r="M369" s="185"/>
      <c r="N369" s="186"/>
      <c r="O369" s="186"/>
      <c r="P369" s="186"/>
      <c r="Q369" s="186"/>
      <c r="R369" s="186"/>
      <c r="S369" s="186"/>
      <c r="T369" s="187"/>
      <c r="AT369" s="181" t="s">
        <v>178</v>
      </c>
      <c r="AU369" s="181" t="s">
        <v>85</v>
      </c>
      <c r="AV369" s="15" t="s">
        <v>174</v>
      </c>
      <c r="AW369" s="15" t="s">
        <v>37</v>
      </c>
      <c r="AX369" s="15" t="s">
        <v>83</v>
      </c>
      <c r="AY369" s="181" t="s">
        <v>159</v>
      </c>
    </row>
    <row r="370" spans="1:65" s="2" customFormat="1" ht="16.5" customHeight="1">
      <c r="A370" s="34"/>
      <c r="B370" s="144"/>
      <c r="C370" s="188" t="s">
        <v>657</v>
      </c>
      <c r="D370" s="188" t="s">
        <v>278</v>
      </c>
      <c r="E370" s="189" t="s">
        <v>658</v>
      </c>
      <c r="F370" s="190" t="s">
        <v>659</v>
      </c>
      <c r="G370" s="191" t="s">
        <v>198</v>
      </c>
      <c r="H370" s="192">
        <v>92.415000000000006</v>
      </c>
      <c r="I370" s="193"/>
      <c r="J370" s="194">
        <f>ROUND(I370*H370,2)</f>
        <v>0</v>
      </c>
      <c r="K370" s="190" t="s">
        <v>173</v>
      </c>
      <c r="L370" s="195"/>
      <c r="M370" s="196" t="s">
        <v>3</v>
      </c>
      <c r="N370" s="197" t="s">
        <v>47</v>
      </c>
      <c r="O370" s="55"/>
      <c r="P370" s="154">
        <f>O370*H370</f>
        <v>0</v>
      </c>
      <c r="Q370" s="154">
        <v>0.08</v>
      </c>
      <c r="R370" s="154">
        <f>Q370*H370</f>
        <v>7.3932000000000002</v>
      </c>
      <c r="S370" s="154">
        <v>0</v>
      </c>
      <c r="T370" s="15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6" t="s">
        <v>221</v>
      </c>
      <c r="AT370" s="156" t="s">
        <v>278</v>
      </c>
      <c r="AU370" s="156" t="s">
        <v>85</v>
      </c>
      <c r="AY370" s="19" t="s">
        <v>159</v>
      </c>
      <c r="BE370" s="157">
        <f>IF(N370="základní",J370,0)</f>
        <v>0</v>
      </c>
      <c r="BF370" s="157">
        <f>IF(N370="snížená",J370,0)</f>
        <v>0</v>
      </c>
      <c r="BG370" s="157">
        <f>IF(N370="zákl. přenesená",J370,0)</f>
        <v>0</v>
      </c>
      <c r="BH370" s="157">
        <f>IF(N370="sníž. přenesená",J370,0)</f>
        <v>0</v>
      </c>
      <c r="BI370" s="157">
        <f>IF(N370="nulová",J370,0)</f>
        <v>0</v>
      </c>
      <c r="BJ370" s="19" t="s">
        <v>83</v>
      </c>
      <c r="BK370" s="157">
        <f>ROUND(I370*H370,2)</f>
        <v>0</v>
      </c>
      <c r="BL370" s="19" t="s">
        <v>174</v>
      </c>
      <c r="BM370" s="156" t="s">
        <v>660</v>
      </c>
    </row>
    <row r="371" spans="1:65" s="13" customFormat="1">
      <c r="B371" s="165"/>
      <c r="D371" s="158" t="s">
        <v>178</v>
      </c>
      <c r="E371" s="166" t="s">
        <v>3</v>
      </c>
      <c r="F371" s="167" t="s">
        <v>650</v>
      </c>
      <c r="H371" s="166" t="s">
        <v>3</v>
      </c>
      <c r="I371" s="168"/>
      <c r="L371" s="165"/>
      <c r="M371" s="169"/>
      <c r="N371" s="170"/>
      <c r="O371" s="170"/>
      <c r="P371" s="170"/>
      <c r="Q371" s="170"/>
      <c r="R371" s="170"/>
      <c r="S371" s="170"/>
      <c r="T371" s="171"/>
      <c r="AT371" s="166" t="s">
        <v>178</v>
      </c>
      <c r="AU371" s="166" t="s">
        <v>85</v>
      </c>
      <c r="AV371" s="13" t="s">
        <v>83</v>
      </c>
      <c r="AW371" s="13" t="s">
        <v>37</v>
      </c>
      <c r="AX371" s="13" t="s">
        <v>76</v>
      </c>
      <c r="AY371" s="166" t="s">
        <v>159</v>
      </c>
    </row>
    <row r="372" spans="1:65" s="14" customFormat="1">
      <c r="B372" s="172"/>
      <c r="D372" s="158" t="s">
        <v>178</v>
      </c>
      <c r="E372" s="173" t="s">
        <v>3</v>
      </c>
      <c r="F372" s="174" t="s">
        <v>661</v>
      </c>
      <c r="H372" s="175">
        <v>92.415000000000006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3" t="s">
        <v>178</v>
      </c>
      <c r="AU372" s="173" t="s">
        <v>85</v>
      </c>
      <c r="AV372" s="14" t="s">
        <v>85</v>
      </c>
      <c r="AW372" s="14" t="s">
        <v>37</v>
      </c>
      <c r="AX372" s="14" t="s">
        <v>76</v>
      </c>
      <c r="AY372" s="173" t="s">
        <v>159</v>
      </c>
    </row>
    <row r="373" spans="1:65" s="15" customFormat="1">
      <c r="B373" s="180"/>
      <c r="D373" s="158" t="s">
        <v>178</v>
      </c>
      <c r="E373" s="181" t="s">
        <v>3</v>
      </c>
      <c r="F373" s="182" t="s">
        <v>182</v>
      </c>
      <c r="H373" s="183">
        <v>92.415000000000006</v>
      </c>
      <c r="I373" s="184"/>
      <c r="L373" s="180"/>
      <c r="M373" s="185"/>
      <c r="N373" s="186"/>
      <c r="O373" s="186"/>
      <c r="P373" s="186"/>
      <c r="Q373" s="186"/>
      <c r="R373" s="186"/>
      <c r="S373" s="186"/>
      <c r="T373" s="187"/>
      <c r="AT373" s="181" t="s">
        <v>178</v>
      </c>
      <c r="AU373" s="181" t="s">
        <v>85</v>
      </c>
      <c r="AV373" s="15" t="s">
        <v>174</v>
      </c>
      <c r="AW373" s="15" t="s">
        <v>37</v>
      </c>
      <c r="AX373" s="15" t="s">
        <v>83</v>
      </c>
      <c r="AY373" s="181" t="s">
        <v>159</v>
      </c>
    </row>
    <row r="374" spans="1:65" s="2" customFormat="1" ht="16.5" customHeight="1">
      <c r="A374" s="34"/>
      <c r="B374" s="144"/>
      <c r="C374" s="145" t="s">
        <v>662</v>
      </c>
      <c r="D374" s="145" t="s">
        <v>161</v>
      </c>
      <c r="E374" s="146" t="s">
        <v>663</v>
      </c>
      <c r="F374" s="147" t="s">
        <v>664</v>
      </c>
      <c r="G374" s="148" t="s">
        <v>207</v>
      </c>
      <c r="H374" s="149">
        <v>5.7160000000000002</v>
      </c>
      <c r="I374" s="150"/>
      <c r="J374" s="151">
        <f>ROUND(I374*H374,2)</f>
        <v>0</v>
      </c>
      <c r="K374" s="147" t="s">
        <v>173</v>
      </c>
      <c r="L374" s="35"/>
      <c r="M374" s="152" t="s">
        <v>3</v>
      </c>
      <c r="N374" s="153" t="s">
        <v>47</v>
      </c>
      <c r="O374" s="55"/>
      <c r="P374" s="154">
        <f>O374*H374</f>
        <v>0</v>
      </c>
      <c r="Q374" s="154">
        <v>2.2563399999999998</v>
      </c>
      <c r="R374" s="154">
        <f>Q374*H374</f>
        <v>12.89723944</v>
      </c>
      <c r="S374" s="154">
        <v>0</v>
      </c>
      <c r="T374" s="15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6" t="s">
        <v>174</v>
      </c>
      <c r="AT374" s="156" t="s">
        <v>161</v>
      </c>
      <c r="AU374" s="156" t="s">
        <v>85</v>
      </c>
      <c r="AY374" s="19" t="s">
        <v>159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9" t="s">
        <v>83</v>
      </c>
      <c r="BK374" s="157">
        <f>ROUND(I374*H374,2)</f>
        <v>0</v>
      </c>
      <c r="BL374" s="19" t="s">
        <v>174</v>
      </c>
      <c r="BM374" s="156" t="s">
        <v>665</v>
      </c>
    </row>
    <row r="375" spans="1:65" s="2" customFormat="1">
      <c r="A375" s="34"/>
      <c r="B375" s="35"/>
      <c r="C375" s="34"/>
      <c r="D375" s="163" t="s">
        <v>176</v>
      </c>
      <c r="E375" s="34"/>
      <c r="F375" s="164" t="s">
        <v>666</v>
      </c>
      <c r="G375" s="34"/>
      <c r="H375" s="34"/>
      <c r="I375" s="160"/>
      <c r="J375" s="34"/>
      <c r="K375" s="34"/>
      <c r="L375" s="35"/>
      <c r="M375" s="161"/>
      <c r="N375" s="162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176</v>
      </c>
      <c r="AU375" s="19" t="s">
        <v>85</v>
      </c>
    </row>
    <row r="376" spans="1:65" s="13" customFormat="1">
      <c r="B376" s="165"/>
      <c r="D376" s="158" t="s">
        <v>178</v>
      </c>
      <c r="E376" s="166" t="s">
        <v>3</v>
      </c>
      <c r="F376" s="167" t="s">
        <v>667</v>
      </c>
      <c r="H376" s="166" t="s">
        <v>3</v>
      </c>
      <c r="I376" s="168"/>
      <c r="L376" s="165"/>
      <c r="M376" s="169"/>
      <c r="N376" s="170"/>
      <c r="O376" s="170"/>
      <c r="P376" s="170"/>
      <c r="Q376" s="170"/>
      <c r="R376" s="170"/>
      <c r="S376" s="170"/>
      <c r="T376" s="171"/>
      <c r="AT376" s="166" t="s">
        <v>178</v>
      </c>
      <c r="AU376" s="166" t="s">
        <v>85</v>
      </c>
      <c r="AV376" s="13" t="s">
        <v>83</v>
      </c>
      <c r="AW376" s="13" t="s">
        <v>37</v>
      </c>
      <c r="AX376" s="13" t="s">
        <v>76</v>
      </c>
      <c r="AY376" s="166" t="s">
        <v>159</v>
      </c>
    </row>
    <row r="377" spans="1:65" s="13" customFormat="1">
      <c r="B377" s="165"/>
      <c r="D377" s="158" t="s">
        <v>178</v>
      </c>
      <c r="E377" s="166" t="s">
        <v>3</v>
      </c>
      <c r="F377" s="167" t="s">
        <v>401</v>
      </c>
      <c r="H377" s="166" t="s">
        <v>3</v>
      </c>
      <c r="I377" s="168"/>
      <c r="L377" s="165"/>
      <c r="M377" s="169"/>
      <c r="N377" s="170"/>
      <c r="O377" s="170"/>
      <c r="P377" s="170"/>
      <c r="Q377" s="170"/>
      <c r="R377" s="170"/>
      <c r="S377" s="170"/>
      <c r="T377" s="171"/>
      <c r="AT377" s="166" t="s">
        <v>178</v>
      </c>
      <c r="AU377" s="166" t="s">
        <v>85</v>
      </c>
      <c r="AV377" s="13" t="s">
        <v>83</v>
      </c>
      <c r="AW377" s="13" t="s">
        <v>37</v>
      </c>
      <c r="AX377" s="13" t="s">
        <v>76</v>
      </c>
      <c r="AY377" s="166" t="s">
        <v>159</v>
      </c>
    </row>
    <row r="378" spans="1:65" s="13" customFormat="1">
      <c r="B378" s="165"/>
      <c r="D378" s="158" t="s">
        <v>178</v>
      </c>
      <c r="E378" s="166" t="s">
        <v>3</v>
      </c>
      <c r="F378" s="167" t="s">
        <v>668</v>
      </c>
      <c r="H378" s="166" t="s">
        <v>3</v>
      </c>
      <c r="I378" s="168"/>
      <c r="L378" s="165"/>
      <c r="M378" s="169"/>
      <c r="N378" s="170"/>
      <c r="O378" s="170"/>
      <c r="P378" s="170"/>
      <c r="Q378" s="170"/>
      <c r="R378" s="170"/>
      <c r="S378" s="170"/>
      <c r="T378" s="171"/>
      <c r="AT378" s="166" t="s">
        <v>178</v>
      </c>
      <c r="AU378" s="166" t="s">
        <v>85</v>
      </c>
      <c r="AV378" s="13" t="s">
        <v>83</v>
      </c>
      <c r="AW378" s="13" t="s">
        <v>37</v>
      </c>
      <c r="AX378" s="13" t="s">
        <v>76</v>
      </c>
      <c r="AY378" s="166" t="s">
        <v>159</v>
      </c>
    </row>
    <row r="379" spans="1:65" s="14" customFormat="1">
      <c r="B379" s="172"/>
      <c r="D379" s="158" t="s">
        <v>178</v>
      </c>
      <c r="E379" s="173" t="s">
        <v>3</v>
      </c>
      <c r="F379" s="174" t="s">
        <v>669</v>
      </c>
      <c r="H379" s="175">
        <v>2.31</v>
      </c>
      <c r="I379" s="176"/>
      <c r="L379" s="172"/>
      <c r="M379" s="177"/>
      <c r="N379" s="178"/>
      <c r="O379" s="178"/>
      <c r="P379" s="178"/>
      <c r="Q379" s="178"/>
      <c r="R379" s="178"/>
      <c r="S379" s="178"/>
      <c r="T379" s="179"/>
      <c r="AT379" s="173" t="s">
        <v>178</v>
      </c>
      <c r="AU379" s="173" t="s">
        <v>85</v>
      </c>
      <c r="AV379" s="14" t="s">
        <v>85</v>
      </c>
      <c r="AW379" s="14" t="s">
        <v>37</v>
      </c>
      <c r="AX379" s="14" t="s">
        <v>76</v>
      </c>
      <c r="AY379" s="173" t="s">
        <v>159</v>
      </c>
    </row>
    <row r="380" spans="1:65" s="13" customFormat="1">
      <c r="B380" s="165"/>
      <c r="D380" s="158" t="s">
        <v>178</v>
      </c>
      <c r="E380" s="166" t="s">
        <v>3</v>
      </c>
      <c r="F380" s="167" t="s">
        <v>670</v>
      </c>
      <c r="H380" s="166" t="s">
        <v>3</v>
      </c>
      <c r="I380" s="168"/>
      <c r="L380" s="165"/>
      <c r="M380" s="169"/>
      <c r="N380" s="170"/>
      <c r="O380" s="170"/>
      <c r="P380" s="170"/>
      <c r="Q380" s="170"/>
      <c r="R380" s="170"/>
      <c r="S380" s="170"/>
      <c r="T380" s="171"/>
      <c r="AT380" s="166" t="s">
        <v>178</v>
      </c>
      <c r="AU380" s="166" t="s">
        <v>85</v>
      </c>
      <c r="AV380" s="13" t="s">
        <v>83</v>
      </c>
      <c r="AW380" s="13" t="s">
        <v>37</v>
      </c>
      <c r="AX380" s="13" t="s">
        <v>76</v>
      </c>
      <c r="AY380" s="166" t="s">
        <v>159</v>
      </c>
    </row>
    <row r="381" spans="1:65" s="14" customFormat="1">
      <c r="B381" s="172"/>
      <c r="D381" s="158" t="s">
        <v>178</v>
      </c>
      <c r="E381" s="173" t="s">
        <v>3</v>
      </c>
      <c r="F381" s="174" t="s">
        <v>671</v>
      </c>
      <c r="H381" s="175">
        <v>1.5680000000000001</v>
      </c>
      <c r="I381" s="176"/>
      <c r="L381" s="172"/>
      <c r="M381" s="177"/>
      <c r="N381" s="178"/>
      <c r="O381" s="178"/>
      <c r="P381" s="178"/>
      <c r="Q381" s="178"/>
      <c r="R381" s="178"/>
      <c r="S381" s="178"/>
      <c r="T381" s="179"/>
      <c r="AT381" s="173" t="s">
        <v>178</v>
      </c>
      <c r="AU381" s="173" t="s">
        <v>85</v>
      </c>
      <c r="AV381" s="14" t="s">
        <v>85</v>
      </c>
      <c r="AW381" s="14" t="s">
        <v>37</v>
      </c>
      <c r="AX381" s="14" t="s">
        <v>76</v>
      </c>
      <c r="AY381" s="173" t="s">
        <v>159</v>
      </c>
    </row>
    <row r="382" spans="1:65" s="13" customFormat="1">
      <c r="B382" s="165"/>
      <c r="D382" s="158" t="s">
        <v>178</v>
      </c>
      <c r="E382" s="166" t="s">
        <v>3</v>
      </c>
      <c r="F382" s="167" t="s">
        <v>672</v>
      </c>
      <c r="H382" s="166" t="s">
        <v>3</v>
      </c>
      <c r="I382" s="168"/>
      <c r="L382" s="165"/>
      <c r="M382" s="169"/>
      <c r="N382" s="170"/>
      <c r="O382" s="170"/>
      <c r="P382" s="170"/>
      <c r="Q382" s="170"/>
      <c r="R382" s="170"/>
      <c r="S382" s="170"/>
      <c r="T382" s="171"/>
      <c r="AT382" s="166" t="s">
        <v>178</v>
      </c>
      <c r="AU382" s="166" t="s">
        <v>85</v>
      </c>
      <c r="AV382" s="13" t="s">
        <v>83</v>
      </c>
      <c r="AW382" s="13" t="s">
        <v>37</v>
      </c>
      <c r="AX382" s="13" t="s">
        <v>76</v>
      </c>
      <c r="AY382" s="166" t="s">
        <v>159</v>
      </c>
    </row>
    <row r="383" spans="1:65" s="14" customFormat="1">
      <c r="B383" s="172"/>
      <c r="D383" s="158" t="s">
        <v>178</v>
      </c>
      <c r="E383" s="173" t="s">
        <v>3</v>
      </c>
      <c r="F383" s="174" t="s">
        <v>673</v>
      </c>
      <c r="H383" s="175">
        <v>1.8380000000000001</v>
      </c>
      <c r="I383" s="176"/>
      <c r="L383" s="172"/>
      <c r="M383" s="177"/>
      <c r="N383" s="178"/>
      <c r="O383" s="178"/>
      <c r="P383" s="178"/>
      <c r="Q383" s="178"/>
      <c r="R383" s="178"/>
      <c r="S383" s="178"/>
      <c r="T383" s="179"/>
      <c r="AT383" s="173" t="s">
        <v>178</v>
      </c>
      <c r="AU383" s="173" t="s">
        <v>85</v>
      </c>
      <c r="AV383" s="14" t="s">
        <v>85</v>
      </c>
      <c r="AW383" s="14" t="s">
        <v>37</v>
      </c>
      <c r="AX383" s="14" t="s">
        <v>76</v>
      </c>
      <c r="AY383" s="173" t="s">
        <v>159</v>
      </c>
    </row>
    <row r="384" spans="1:65" s="15" customFormat="1">
      <c r="B384" s="180"/>
      <c r="D384" s="158" t="s">
        <v>178</v>
      </c>
      <c r="E384" s="181" t="s">
        <v>3</v>
      </c>
      <c r="F384" s="182" t="s">
        <v>182</v>
      </c>
      <c r="H384" s="183">
        <v>5.7160000000000002</v>
      </c>
      <c r="I384" s="184"/>
      <c r="L384" s="180"/>
      <c r="M384" s="185"/>
      <c r="N384" s="186"/>
      <c r="O384" s="186"/>
      <c r="P384" s="186"/>
      <c r="Q384" s="186"/>
      <c r="R384" s="186"/>
      <c r="S384" s="186"/>
      <c r="T384" s="187"/>
      <c r="AT384" s="181" t="s">
        <v>178</v>
      </c>
      <c r="AU384" s="181" t="s">
        <v>85</v>
      </c>
      <c r="AV384" s="15" t="s">
        <v>174</v>
      </c>
      <c r="AW384" s="15" t="s">
        <v>37</v>
      </c>
      <c r="AX384" s="15" t="s">
        <v>83</v>
      </c>
      <c r="AY384" s="181" t="s">
        <v>159</v>
      </c>
    </row>
    <row r="385" spans="1:65" s="2" customFormat="1" ht="33" customHeight="1">
      <c r="A385" s="34"/>
      <c r="B385" s="144"/>
      <c r="C385" s="145" t="s">
        <v>674</v>
      </c>
      <c r="D385" s="145" t="s">
        <v>161</v>
      </c>
      <c r="E385" s="146" t="s">
        <v>675</v>
      </c>
      <c r="F385" s="147" t="s">
        <v>676</v>
      </c>
      <c r="G385" s="148" t="s">
        <v>198</v>
      </c>
      <c r="H385" s="149">
        <v>19</v>
      </c>
      <c r="I385" s="150"/>
      <c r="J385" s="151">
        <f>ROUND(I385*H385,2)</f>
        <v>0</v>
      </c>
      <c r="K385" s="147" t="s">
        <v>173</v>
      </c>
      <c r="L385" s="35"/>
      <c r="M385" s="152" t="s">
        <v>3</v>
      </c>
      <c r="N385" s="153" t="s">
        <v>47</v>
      </c>
      <c r="O385" s="55"/>
      <c r="P385" s="154">
        <f>O385*H385</f>
        <v>0</v>
      </c>
      <c r="Q385" s="154">
        <v>6.0999999999999997E-4</v>
      </c>
      <c r="R385" s="154">
        <f>Q385*H385</f>
        <v>1.159E-2</v>
      </c>
      <c r="S385" s="154">
        <v>0</v>
      </c>
      <c r="T385" s="15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56" t="s">
        <v>174</v>
      </c>
      <c r="AT385" s="156" t="s">
        <v>161</v>
      </c>
      <c r="AU385" s="156" t="s">
        <v>85</v>
      </c>
      <c r="AY385" s="19" t="s">
        <v>159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9" t="s">
        <v>83</v>
      </c>
      <c r="BK385" s="157">
        <f>ROUND(I385*H385,2)</f>
        <v>0</v>
      </c>
      <c r="BL385" s="19" t="s">
        <v>174</v>
      </c>
      <c r="BM385" s="156" t="s">
        <v>677</v>
      </c>
    </row>
    <row r="386" spans="1:65" s="2" customFormat="1">
      <c r="A386" s="34"/>
      <c r="B386" s="35"/>
      <c r="C386" s="34"/>
      <c r="D386" s="163" t="s">
        <v>176</v>
      </c>
      <c r="E386" s="34"/>
      <c r="F386" s="164" t="s">
        <v>678</v>
      </c>
      <c r="G386" s="34"/>
      <c r="H386" s="34"/>
      <c r="I386" s="160"/>
      <c r="J386" s="34"/>
      <c r="K386" s="34"/>
      <c r="L386" s="35"/>
      <c r="M386" s="161"/>
      <c r="N386" s="162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176</v>
      </c>
      <c r="AU386" s="19" t="s">
        <v>85</v>
      </c>
    </row>
    <row r="387" spans="1:65" s="13" customFormat="1">
      <c r="B387" s="165"/>
      <c r="D387" s="158" t="s">
        <v>178</v>
      </c>
      <c r="E387" s="166" t="s">
        <v>3</v>
      </c>
      <c r="F387" s="167" t="s">
        <v>679</v>
      </c>
      <c r="H387" s="166" t="s">
        <v>3</v>
      </c>
      <c r="I387" s="168"/>
      <c r="L387" s="165"/>
      <c r="M387" s="169"/>
      <c r="N387" s="170"/>
      <c r="O387" s="170"/>
      <c r="P387" s="170"/>
      <c r="Q387" s="170"/>
      <c r="R387" s="170"/>
      <c r="S387" s="170"/>
      <c r="T387" s="171"/>
      <c r="AT387" s="166" t="s">
        <v>178</v>
      </c>
      <c r="AU387" s="166" t="s">
        <v>85</v>
      </c>
      <c r="AV387" s="13" t="s">
        <v>83</v>
      </c>
      <c r="AW387" s="13" t="s">
        <v>37</v>
      </c>
      <c r="AX387" s="13" t="s">
        <v>76</v>
      </c>
      <c r="AY387" s="166" t="s">
        <v>159</v>
      </c>
    </row>
    <row r="388" spans="1:65" s="13" customFormat="1">
      <c r="B388" s="165"/>
      <c r="D388" s="158" t="s">
        <v>178</v>
      </c>
      <c r="E388" s="166" t="s">
        <v>3</v>
      </c>
      <c r="F388" s="167" t="s">
        <v>180</v>
      </c>
      <c r="H388" s="166" t="s">
        <v>3</v>
      </c>
      <c r="I388" s="168"/>
      <c r="L388" s="165"/>
      <c r="M388" s="169"/>
      <c r="N388" s="170"/>
      <c r="O388" s="170"/>
      <c r="P388" s="170"/>
      <c r="Q388" s="170"/>
      <c r="R388" s="170"/>
      <c r="S388" s="170"/>
      <c r="T388" s="171"/>
      <c r="AT388" s="166" t="s">
        <v>178</v>
      </c>
      <c r="AU388" s="166" t="s">
        <v>85</v>
      </c>
      <c r="AV388" s="13" t="s">
        <v>83</v>
      </c>
      <c r="AW388" s="13" t="s">
        <v>37</v>
      </c>
      <c r="AX388" s="13" t="s">
        <v>76</v>
      </c>
      <c r="AY388" s="166" t="s">
        <v>159</v>
      </c>
    </row>
    <row r="389" spans="1:65" s="14" customFormat="1">
      <c r="B389" s="172"/>
      <c r="D389" s="158" t="s">
        <v>178</v>
      </c>
      <c r="E389" s="173" t="s">
        <v>3</v>
      </c>
      <c r="F389" s="174" t="s">
        <v>680</v>
      </c>
      <c r="H389" s="175">
        <v>19</v>
      </c>
      <c r="I389" s="176"/>
      <c r="L389" s="172"/>
      <c r="M389" s="177"/>
      <c r="N389" s="178"/>
      <c r="O389" s="178"/>
      <c r="P389" s="178"/>
      <c r="Q389" s="178"/>
      <c r="R389" s="178"/>
      <c r="S389" s="178"/>
      <c r="T389" s="179"/>
      <c r="AT389" s="173" t="s">
        <v>178</v>
      </c>
      <c r="AU389" s="173" t="s">
        <v>85</v>
      </c>
      <c r="AV389" s="14" t="s">
        <v>85</v>
      </c>
      <c r="AW389" s="14" t="s">
        <v>37</v>
      </c>
      <c r="AX389" s="14" t="s">
        <v>76</v>
      </c>
      <c r="AY389" s="173" t="s">
        <v>159</v>
      </c>
    </row>
    <row r="390" spans="1:65" s="15" customFormat="1">
      <c r="B390" s="180"/>
      <c r="D390" s="158" t="s">
        <v>178</v>
      </c>
      <c r="E390" s="181" t="s">
        <v>3</v>
      </c>
      <c r="F390" s="182" t="s">
        <v>182</v>
      </c>
      <c r="H390" s="183">
        <v>19</v>
      </c>
      <c r="I390" s="184"/>
      <c r="L390" s="180"/>
      <c r="M390" s="185"/>
      <c r="N390" s="186"/>
      <c r="O390" s="186"/>
      <c r="P390" s="186"/>
      <c r="Q390" s="186"/>
      <c r="R390" s="186"/>
      <c r="S390" s="186"/>
      <c r="T390" s="187"/>
      <c r="AT390" s="181" t="s">
        <v>178</v>
      </c>
      <c r="AU390" s="181" t="s">
        <v>85</v>
      </c>
      <c r="AV390" s="15" t="s">
        <v>174</v>
      </c>
      <c r="AW390" s="15" t="s">
        <v>37</v>
      </c>
      <c r="AX390" s="15" t="s">
        <v>83</v>
      </c>
      <c r="AY390" s="181" t="s">
        <v>159</v>
      </c>
    </row>
    <row r="391" spans="1:65" s="2" customFormat="1" ht="16.5" customHeight="1">
      <c r="A391" s="34"/>
      <c r="B391" s="144"/>
      <c r="C391" s="145" t="s">
        <v>681</v>
      </c>
      <c r="D391" s="145" t="s">
        <v>161</v>
      </c>
      <c r="E391" s="146" t="s">
        <v>682</v>
      </c>
      <c r="F391" s="147" t="s">
        <v>683</v>
      </c>
      <c r="G391" s="148" t="s">
        <v>198</v>
      </c>
      <c r="H391" s="149">
        <v>19</v>
      </c>
      <c r="I391" s="150"/>
      <c r="J391" s="151">
        <f>ROUND(I391*H391,2)</f>
        <v>0</v>
      </c>
      <c r="K391" s="147" t="s">
        <v>173</v>
      </c>
      <c r="L391" s="35"/>
      <c r="M391" s="152" t="s">
        <v>3</v>
      </c>
      <c r="N391" s="153" t="s">
        <v>47</v>
      </c>
      <c r="O391" s="55"/>
      <c r="P391" s="154">
        <f>O391*H391</f>
        <v>0</v>
      </c>
      <c r="Q391" s="154">
        <v>0</v>
      </c>
      <c r="R391" s="154">
        <f>Q391*H391</f>
        <v>0</v>
      </c>
      <c r="S391" s="154">
        <v>0</v>
      </c>
      <c r="T391" s="15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56" t="s">
        <v>174</v>
      </c>
      <c r="AT391" s="156" t="s">
        <v>161</v>
      </c>
      <c r="AU391" s="156" t="s">
        <v>85</v>
      </c>
      <c r="AY391" s="19" t="s">
        <v>159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9" t="s">
        <v>83</v>
      </c>
      <c r="BK391" s="157">
        <f>ROUND(I391*H391,2)</f>
        <v>0</v>
      </c>
      <c r="BL391" s="19" t="s">
        <v>174</v>
      </c>
      <c r="BM391" s="156" t="s">
        <v>684</v>
      </c>
    </row>
    <row r="392" spans="1:65" s="2" customFormat="1">
      <c r="A392" s="34"/>
      <c r="B392" s="35"/>
      <c r="C392" s="34"/>
      <c r="D392" s="163" t="s">
        <v>176</v>
      </c>
      <c r="E392" s="34"/>
      <c r="F392" s="164" t="s">
        <v>685</v>
      </c>
      <c r="G392" s="34"/>
      <c r="H392" s="34"/>
      <c r="I392" s="160"/>
      <c r="J392" s="34"/>
      <c r="K392" s="34"/>
      <c r="L392" s="35"/>
      <c r="M392" s="161"/>
      <c r="N392" s="162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176</v>
      </c>
      <c r="AU392" s="19" t="s">
        <v>85</v>
      </c>
    </row>
    <row r="393" spans="1:65" s="13" customFormat="1">
      <c r="B393" s="165"/>
      <c r="D393" s="158" t="s">
        <v>178</v>
      </c>
      <c r="E393" s="166" t="s">
        <v>3</v>
      </c>
      <c r="F393" s="167" t="s">
        <v>686</v>
      </c>
      <c r="H393" s="166" t="s">
        <v>3</v>
      </c>
      <c r="I393" s="168"/>
      <c r="L393" s="165"/>
      <c r="M393" s="169"/>
      <c r="N393" s="170"/>
      <c r="O393" s="170"/>
      <c r="P393" s="170"/>
      <c r="Q393" s="170"/>
      <c r="R393" s="170"/>
      <c r="S393" s="170"/>
      <c r="T393" s="171"/>
      <c r="AT393" s="166" t="s">
        <v>178</v>
      </c>
      <c r="AU393" s="166" t="s">
        <v>85</v>
      </c>
      <c r="AV393" s="13" t="s">
        <v>83</v>
      </c>
      <c r="AW393" s="13" t="s">
        <v>37</v>
      </c>
      <c r="AX393" s="13" t="s">
        <v>76</v>
      </c>
      <c r="AY393" s="166" t="s">
        <v>159</v>
      </c>
    </row>
    <row r="394" spans="1:65" s="13" customFormat="1">
      <c r="B394" s="165"/>
      <c r="D394" s="158" t="s">
        <v>178</v>
      </c>
      <c r="E394" s="166" t="s">
        <v>3</v>
      </c>
      <c r="F394" s="167" t="s">
        <v>180</v>
      </c>
      <c r="H394" s="166" t="s">
        <v>3</v>
      </c>
      <c r="I394" s="168"/>
      <c r="L394" s="165"/>
      <c r="M394" s="169"/>
      <c r="N394" s="170"/>
      <c r="O394" s="170"/>
      <c r="P394" s="170"/>
      <c r="Q394" s="170"/>
      <c r="R394" s="170"/>
      <c r="S394" s="170"/>
      <c r="T394" s="171"/>
      <c r="AT394" s="166" t="s">
        <v>178</v>
      </c>
      <c r="AU394" s="166" t="s">
        <v>85</v>
      </c>
      <c r="AV394" s="13" t="s">
        <v>83</v>
      </c>
      <c r="AW394" s="13" t="s">
        <v>37</v>
      </c>
      <c r="AX394" s="13" t="s">
        <v>76</v>
      </c>
      <c r="AY394" s="166" t="s">
        <v>159</v>
      </c>
    </row>
    <row r="395" spans="1:65" s="14" customFormat="1">
      <c r="B395" s="172"/>
      <c r="D395" s="158" t="s">
        <v>178</v>
      </c>
      <c r="E395" s="173" t="s">
        <v>3</v>
      </c>
      <c r="F395" s="174" t="s">
        <v>680</v>
      </c>
      <c r="H395" s="175">
        <v>19</v>
      </c>
      <c r="I395" s="176"/>
      <c r="L395" s="172"/>
      <c r="M395" s="177"/>
      <c r="N395" s="178"/>
      <c r="O395" s="178"/>
      <c r="P395" s="178"/>
      <c r="Q395" s="178"/>
      <c r="R395" s="178"/>
      <c r="S395" s="178"/>
      <c r="T395" s="179"/>
      <c r="AT395" s="173" t="s">
        <v>178</v>
      </c>
      <c r="AU395" s="173" t="s">
        <v>85</v>
      </c>
      <c r="AV395" s="14" t="s">
        <v>85</v>
      </c>
      <c r="AW395" s="14" t="s">
        <v>37</v>
      </c>
      <c r="AX395" s="14" t="s">
        <v>76</v>
      </c>
      <c r="AY395" s="173" t="s">
        <v>159</v>
      </c>
    </row>
    <row r="396" spans="1:65" s="15" customFormat="1">
      <c r="B396" s="180"/>
      <c r="D396" s="158" t="s">
        <v>178</v>
      </c>
      <c r="E396" s="181" t="s">
        <v>3</v>
      </c>
      <c r="F396" s="182" t="s">
        <v>182</v>
      </c>
      <c r="H396" s="183">
        <v>19</v>
      </c>
      <c r="I396" s="184"/>
      <c r="L396" s="180"/>
      <c r="M396" s="185"/>
      <c r="N396" s="186"/>
      <c r="O396" s="186"/>
      <c r="P396" s="186"/>
      <c r="Q396" s="186"/>
      <c r="R396" s="186"/>
      <c r="S396" s="186"/>
      <c r="T396" s="187"/>
      <c r="AT396" s="181" t="s">
        <v>178</v>
      </c>
      <c r="AU396" s="181" t="s">
        <v>85</v>
      </c>
      <c r="AV396" s="15" t="s">
        <v>174</v>
      </c>
      <c r="AW396" s="15" t="s">
        <v>37</v>
      </c>
      <c r="AX396" s="15" t="s">
        <v>83</v>
      </c>
      <c r="AY396" s="181" t="s">
        <v>159</v>
      </c>
    </row>
    <row r="397" spans="1:65" s="2" customFormat="1" ht="24.2" customHeight="1">
      <c r="A397" s="34"/>
      <c r="B397" s="144"/>
      <c r="C397" s="145" t="s">
        <v>687</v>
      </c>
      <c r="D397" s="145" t="s">
        <v>161</v>
      </c>
      <c r="E397" s="146" t="s">
        <v>688</v>
      </c>
      <c r="F397" s="147" t="s">
        <v>689</v>
      </c>
      <c r="G397" s="148" t="s">
        <v>690</v>
      </c>
      <c r="H397" s="149">
        <v>5.5750000000000002</v>
      </c>
      <c r="I397" s="150"/>
      <c r="J397" s="151">
        <f>ROUND(I397*H397,2)</f>
        <v>0</v>
      </c>
      <c r="K397" s="147" t="s">
        <v>165</v>
      </c>
      <c r="L397" s="35"/>
      <c r="M397" s="152" t="s">
        <v>3</v>
      </c>
      <c r="N397" s="153" t="s">
        <v>47</v>
      </c>
      <c r="O397" s="55"/>
      <c r="P397" s="154">
        <f>O397*H397</f>
        <v>0</v>
      </c>
      <c r="Q397" s="154">
        <v>0</v>
      </c>
      <c r="R397" s="154">
        <f>Q397*H397</f>
        <v>0</v>
      </c>
      <c r="S397" s="154">
        <v>0</v>
      </c>
      <c r="T397" s="155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6" t="s">
        <v>166</v>
      </c>
      <c r="AT397" s="156" t="s">
        <v>161</v>
      </c>
      <c r="AU397" s="156" t="s">
        <v>85</v>
      </c>
      <c r="AY397" s="19" t="s">
        <v>159</v>
      </c>
      <c r="BE397" s="157">
        <f>IF(N397="základní",J397,0)</f>
        <v>0</v>
      </c>
      <c r="BF397" s="157">
        <f>IF(N397="snížená",J397,0)</f>
        <v>0</v>
      </c>
      <c r="BG397" s="157">
        <f>IF(N397="zákl. přenesená",J397,0)</f>
        <v>0</v>
      </c>
      <c r="BH397" s="157">
        <f>IF(N397="sníž. přenesená",J397,0)</f>
        <v>0</v>
      </c>
      <c r="BI397" s="157">
        <f>IF(N397="nulová",J397,0)</f>
        <v>0</v>
      </c>
      <c r="BJ397" s="19" t="s">
        <v>83</v>
      </c>
      <c r="BK397" s="157">
        <f>ROUND(I397*H397,2)</f>
        <v>0</v>
      </c>
      <c r="BL397" s="19" t="s">
        <v>166</v>
      </c>
      <c r="BM397" s="156" t="s">
        <v>691</v>
      </c>
    </row>
    <row r="398" spans="1:65" s="2" customFormat="1" ht="19.5">
      <c r="A398" s="34"/>
      <c r="B398" s="35"/>
      <c r="C398" s="34"/>
      <c r="D398" s="158" t="s">
        <v>168</v>
      </c>
      <c r="E398" s="34"/>
      <c r="F398" s="159" t="s">
        <v>349</v>
      </c>
      <c r="G398" s="34"/>
      <c r="H398" s="34"/>
      <c r="I398" s="160"/>
      <c r="J398" s="34"/>
      <c r="K398" s="34"/>
      <c r="L398" s="35"/>
      <c r="M398" s="161"/>
      <c r="N398" s="162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168</v>
      </c>
      <c r="AU398" s="19" t="s">
        <v>85</v>
      </c>
    </row>
    <row r="399" spans="1:65" s="13" customFormat="1">
      <c r="B399" s="165"/>
      <c r="D399" s="158" t="s">
        <v>178</v>
      </c>
      <c r="E399" s="166" t="s">
        <v>3</v>
      </c>
      <c r="F399" s="167" t="s">
        <v>692</v>
      </c>
      <c r="H399" s="166" t="s">
        <v>3</v>
      </c>
      <c r="I399" s="168"/>
      <c r="L399" s="165"/>
      <c r="M399" s="169"/>
      <c r="N399" s="170"/>
      <c r="O399" s="170"/>
      <c r="P399" s="170"/>
      <c r="Q399" s="170"/>
      <c r="R399" s="170"/>
      <c r="S399" s="170"/>
      <c r="T399" s="171"/>
      <c r="AT399" s="166" t="s">
        <v>178</v>
      </c>
      <c r="AU399" s="166" t="s">
        <v>85</v>
      </c>
      <c r="AV399" s="13" t="s">
        <v>83</v>
      </c>
      <c r="AW399" s="13" t="s">
        <v>37</v>
      </c>
      <c r="AX399" s="13" t="s">
        <v>76</v>
      </c>
      <c r="AY399" s="166" t="s">
        <v>159</v>
      </c>
    </row>
    <row r="400" spans="1:65" s="14" customFormat="1">
      <c r="B400" s="172"/>
      <c r="D400" s="158" t="s">
        <v>178</v>
      </c>
      <c r="E400" s="173" t="s">
        <v>3</v>
      </c>
      <c r="F400" s="174" t="s">
        <v>693</v>
      </c>
      <c r="H400" s="175">
        <v>5.5750000000000002</v>
      </c>
      <c r="I400" s="176"/>
      <c r="L400" s="172"/>
      <c r="M400" s="177"/>
      <c r="N400" s="178"/>
      <c r="O400" s="178"/>
      <c r="P400" s="178"/>
      <c r="Q400" s="178"/>
      <c r="R400" s="178"/>
      <c r="S400" s="178"/>
      <c r="T400" s="179"/>
      <c r="AT400" s="173" t="s">
        <v>178</v>
      </c>
      <c r="AU400" s="173" t="s">
        <v>85</v>
      </c>
      <c r="AV400" s="14" t="s">
        <v>85</v>
      </c>
      <c r="AW400" s="14" t="s">
        <v>37</v>
      </c>
      <c r="AX400" s="14" t="s">
        <v>76</v>
      </c>
      <c r="AY400" s="173" t="s">
        <v>159</v>
      </c>
    </row>
    <row r="401" spans="1:65" s="15" customFormat="1">
      <c r="B401" s="180"/>
      <c r="D401" s="158" t="s">
        <v>178</v>
      </c>
      <c r="E401" s="181" t="s">
        <v>3</v>
      </c>
      <c r="F401" s="182" t="s">
        <v>182</v>
      </c>
      <c r="H401" s="183">
        <v>5.5750000000000002</v>
      </c>
      <c r="I401" s="184"/>
      <c r="L401" s="180"/>
      <c r="M401" s="185"/>
      <c r="N401" s="186"/>
      <c r="O401" s="186"/>
      <c r="P401" s="186"/>
      <c r="Q401" s="186"/>
      <c r="R401" s="186"/>
      <c r="S401" s="186"/>
      <c r="T401" s="187"/>
      <c r="AT401" s="181" t="s">
        <v>178</v>
      </c>
      <c r="AU401" s="181" t="s">
        <v>85</v>
      </c>
      <c r="AV401" s="15" t="s">
        <v>174</v>
      </c>
      <c r="AW401" s="15" t="s">
        <v>37</v>
      </c>
      <c r="AX401" s="15" t="s">
        <v>83</v>
      </c>
      <c r="AY401" s="181" t="s">
        <v>159</v>
      </c>
    </row>
    <row r="402" spans="1:65" s="12" customFormat="1" ht="22.9" customHeight="1">
      <c r="B402" s="131"/>
      <c r="D402" s="132" t="s">
        <v>75</v>
      </c>
      <c r="E402" s="142" t="s">
        <v>694</v>
      </c>
      <c r="F402" s="142" t="s">
        <v>695</v>
      </c>
      <c r="I402" s="134"/>
      <c r="J402" s="143">
        <f>BK402</f>
        <v>0</v>
      </c>
      <c r="L402" s="131"/>
      <c r="M402" s="136"/>
      <c r="N402" s="137"/>
      <c r="O402" s="137"/>
      <c r="P402" s="138">
        <f>SUM(P403:P422)</f>
        <v>0</v>
      </c>
      <c r="Q402" s="137"/>
      <c r="R402" s="138">
        <f>SUM(R403:R422)</f>
        <v>0</v>
      </c>
      <c r="S402" s="137"/>
      <c r="T402" s="139">
        <f>SUM(T403:T422)</f>
        <v>0</v>
      </c>
      <c r="AR402" s="132" t="s">
        <v>83</v>
      </c>
      <c r="AT402" s="140" t="s">
        <v>75</v>
      </c>
      <c r="AU402" s="140" t="s">
        <v>83</v>
      </c>
      <c r="AY402" s="132" t="s">
        <v>159</v>
      </c>
      <c r="BK402" s="141">
        <f>SUM(BK403:BK422)</f>
        <v>0</v>
      </c>
    </row>
    <row r="403" spans="1:65" s="2" customFormat="1" ht="16.5" customHeight="1">
      <c r="A403" s="34"/>
      <c r="B403" s="144"/>
      <c r="C403" s="145" t="s">
        <v>696</v>
      </c>
      <c r="D403" s="145" t="s">
        <v>161</v>
      </c>
      <c r="E403" s="146" t="s">
        <v>697</v>
      </c>
      <c r="F403" s="147" t="s">
        <v>698</v>
      </c>
      <c r="G403" s="148" t="s">
        <v>445</v>
      </c>
      <c r="H403" s="149">
        <v>2</v>
      </c>
      <c r="I403" s="150"/>
      <c r="J403" s="151">
        <f>ROUND(I403*H403,2)</f>
        <v>0</v>
      </c>
      <c r="K403" s="147" t="s">
        <v>165</v>
      </c>
      <c r="L403" s="35"/>
      <c r="M403" s="152" t="s">
        <v>3</v>
      </c>
      <c r="N403" s="153" t="s">
        <v>47</v>
      </c>
      <c r="O403" s="55"/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6" t="s">
        <v>174</v>
      </c>
      <c r="AT403" s="156" t="s">
        <v>161</v>
      </c>
      <c r="AU403" s="156" t="s">
        <v>85</v>
      </c>
      <c r="AY403" s="19" t="s">
        <v>159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9" t="s">
        <v>83</v>
      </c>
      <c r="BK403" s="157">
        <f>ROUND(I403*H403,2)</f>
        <v>0</v>
      </c>
      <c r="BL403" s="19" t="s">
        <v>174</v>
      </c>
      <c r="BM403" s="156" t="s">
        <v>699</v>
      </c>
    </row>
    <row r="404" spans="1:65" s="2" customFormat="1" ht="19.5">
      <c r="A404" s="34"/>
      <c r="B404" s="35"/>
      <c r="C404" s="34"/>
      <c r="D404" s="158" t="s">
        <v>168</v>
      </c>
      <c r="E404" s="34"/>
      <c r="F404" s="159" t="s">
        <v>349</v>
      </c>
      <c r="G404" s="34"/>
      <c r="H404" s="34"/>
      <c r="I404" s="160"/>
      <c r="J404" s="34"/>
      <c r="K404" s="34"/>
      <c r="L404" s="35"/>
      <c r="M404" s="161"/>
      <c r="N404" s="162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168</v>
      </c>
      <c r="AU404" s="19" t="s">
        <v>85</v>
      </c>
    </row>
    <row r="405" spans="1:65" s="13" customFormat="1">
      <c r="B405" s="165"/>
      <c r="D405" s="158" t="s">
        <v>178</v>
      </c>
      <c r="E405" s="166" t="s">
        <v>3</v>
      </c>
      <c r="F405" s="167" t="s">
        <v>700</v>
      </c>
      <c r="H405" s="166" t="s">
        <v>3</v>
      </c>
      <c r="I405" s="168"/>
      <c r="L405" s="165"/>
      <c r="M405" s="169"/>
      <c r="N405" s="170"/>
      <c r="O405" s="170"/>
      <c r="P405" s="170"/>
      <c r="Q405" s="170"/>
      <c r="R405" s="170"/>
      <c r="S405" s="170"/>
      <c r="T405" s="171"/>
      <c r="AT405" s="166" t="s">
        <v>178</v>
      </c>
      <c r="AU405" s="166" t="s">
        <v>85</v>
      </c>
      <c r="AV405" s="13" t="s">
        <v>83</v>
      </c>
      <c r="AW405" s="13" t="s">
        <v>37</v>
      </c>
      <c r="AX405" s="13" t="s">
        <v>76</v>
      </c>
      <c r="AY405" s="166" t="s">
        <v>159</v>
      </c>
    </row>
    <row r="406" spans="1:65" s="14" customFormat="1">
      <c r="B406" s="172"/>
      <c r="D406" s="158" t="s">
        <v>178</v>
      </c>
      <c r="E406" s="173" t="s">
        <v>3</v>
      </c>
      <c r="F406" s="174" t="s">
        <v>85</v>
      </c>
      <c r="H406" s="175">
        <v>2</v>
      </c>
      <c r="I406" s="176"/>
      <c r="L406" s="172"/>
      <c r="M406" s="177"/>
      <c r="N406" s="178"/>
      <c r="O406" s="178"/>
      <c r="P406" s="178"/>
      <c r="Q406" s="178"/>
      <c r="R406" s="178"/>
      <c r="S406" s="178"/>
      <c r="T406" s="179"/>
      <c r="AT406" s="173" t="s">
        <v>178</v>
      </c>
      <c r="AU406" s="173" t="s">
        <v>85</v>
      </c>
      <c r="AV406" s="14" t="s">
        <v>85</v>
      </c>
      <c r="AW406" s="14" t="s">
        <v>37</v>
      </c>
      <c r="AX406" s="14" t="s">
        <v>76</v>
      </c>
      <c r="AY406" s="173" t="s">
        <v>159</v>
      </c>
    </row>
    <row r="407" spans="1:65" s="15" customFormat="1">
      <c r="B407" s="180"/>
      <c r="D407" s="158" t="s">
        <v>178</v>
      </c>
      <c r="E407" s="181" t="s">
        <v>3</v>
      </c>
      <c r="F407" s="182" t="s">
        <v>182</v>
      </c>
      <c r="H407" s="183">
        <v>2</v>
      </c>
      <c r="I407" s="184"/>
      <c r="L407" s="180"/>
      <c r="M407" s="185"/>
      <c r="N407" s="186"/>
      <c r="O407" s="186"/>
      <c r="P407" s="186"/>
      <c r="Q407" s="186"/>
      <c r="R407" s="186"/>
      <c r="S407" s="186"/>
      <c r="T407" s="187"/>
      <c r="AT407" s="181" t="s">
        <v>178</v>
      </c>
      <c r="AU407" s="181" t="s">
        <v>85</v>
      </c>
      <c r="AV407" s="15" t="s">
        <v>174</v>
      </c>
      <c r="AW407" s="15" t="s">
        <v>37</v>
      </c>
      <c r="AX407" s="15" t="s">
        <v>83</v>
      </c>
      <c r="AY407" s="181" t="s">
        <v>159</v>
      </c>
    </row>
    <row r="408" spans="1:65" s="2" customFormat="1" ht="16.5" customHeight="1">
      <c r="A408" s="34"/>
      <c r="B408" s="144"/>
      <c r="C408" s="145" t="s">
        <v>701</v>
      </c>
      <c r="D408" s="145" t="s">
        <v>161</v>
      </c>
      <c r="E408" s="146" t="s">
        <v>702</v>
      </c>
      <c r="F408" s="147" t="s">
        <v>703</v>
      </c>
      <c r="G408" s="148" t="s">
        <v>445</v>
      </c>
      <c r="H408" s="149">
        <v>1</v>
      </c>
      <c r="I408" s="150"/>
      <c r="J408" s="151">
        <f>ROUND(I408*H408,2)</f>
        <v>0</v>
      </c>
      <c r="K408" s="147" t="s">
        <v>165</v>
      </c>
      <c r="L408" s="35"/>
      <c r="M408" s="152" t="s">
        <v>3</v>
      </c>
      <c r="N408" s="153" t="s">
        <v>47</v>
      </c>
      <c r="O408" s="55"/>
      <c r="P408" s="154">
        <f>O408*H408</f>
        <v>0</v>
      </c>
      <c r="Q408" s="154">
        <v>0</v>
      </c>
      <c r="R408" s="154">
        <f>Q408*H408</f>
        <v>0</v>
      </c>
      <c r="S408" s="154">
        <v>0</v>
      </c>
      <c r="T408" s="155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56" t="s">
        <v>174</v>
      </c>
      <c r="AT408" s="156" t="s">
        <v>161</v>
      </c>
      <c r="AU408" s="156" t="s">
        <v>85</v>
      </c>
      <c r="AY408" s="19" t="s">
        <v>159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9" t="s">
        <v>83</v>
      </c>
      <c r="BK408" s="157">
        <f>ROUND(I408*H408,2)</f>
        <v>0</v>
      </c>
      <c r="BL408" s="19" t="s">
        <v>174</v>
      </c>
      <c r="BM408" s="156" t="s">
        <v>704</v>
      </c>
    </row>
    <row r="409" spans="1:65" s="2" customFormat="1" ht="19.5">
      <c r="A409" s="34"/>
      <c r="B409" s="35"/>
      <c r="C409" s="34"/>
      <c r="D409" s="158" t="s">
        <v>168</v>
      </c>
      <c r="E409" s="34"/>
      <c r="F409" s="159" t="s">
        <v>349</v>
      </c>
      <c r="G409" s="34"/>
      <c r="H409" s="34"/>
      <c r="I409" s="160"/>
      <c r="J409" s="34"/>
      <c r="K409" s="34"/>
      <c r="L409" s="35"/>
      <c r="M409" s="161"/>
      <c r="N409" s="162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168</v>
      </c>
      <c r="AU409" s="19" t="s">
        <v>85</v>
      </c>
    </row>
    <row r="410" spans="1:65" s="13" customFormat="1">
      <c r="B410" s="165"/>
      <c r="D410" s="158" t="s">
        <v>178</v>
      </c>
      <c r="E410" s="166" t="s">
        <v>3</v>
      </c>
      <c r="F410" s="167" t="s">
        <v>700</v>
      </c>
      <c r="H410" s="166" t="s">
        <v>3</v>
      </c>
      <c r="I410" s="168"/>
      <c r="L410" s="165"/>
      <c r="M410" s="169"/>
      <c r="N410" s="170"/>
      <c r="O410" s="170"/>
      <c r="P410" s="170"/>
      <c r="Q410" s="170"/>
      <c r="R410" s="170"/>
      <c r="S410" s="170"/>
      <c r="T410" s="171"/>
      <c r="AT410" s="166" t="s">
        <v>178</v>
      </c>
      <c r="AU410" s="166" t="s">
        <v>85</v>
      </c>
      <c r="AV410" s="13" t="s">
        <v>83</v>
      </c>
      <c r="AW410" s="13" t="s">
        <v>37</v>
      </c>
      <c r="AX410" s="13" t="s">
        <v>76</v>
      </c>
      <c r="AY410" s="166" t="s">
        <v>159</v>
      </c>
    </row>
    <row r="411" spans="1:65" s="14" customFormat="1">
      <c r="B411" s="172"/>
      <c r="D411" s="158" t="s">
        <v>178</v>
      </c>
      <c r="E411" s="173" t="s">
        <v>3</v>
      </c>
      <c r="F411" s="174" t="s">
        <v>83</v>
      </c>
      <c r="H411" s="175">
        <v>1</v>
      </c>
      <c r="I411" s="176"/>
      <c r="L411" s="172"/>
      <c r="M411" s="177"/>
      <c r="N411" s="178"/>
      <c r="O411" s="178"/>
      <c r="P411" s="178"/>
      <c r="Q411" s="178"/>
      <c r="R411" s="178"/>
      <c r="S411" s="178"/>
      <c r="T411" s="179"/>
      <c r="AT411" s="173" t="s">
        <v>178</v>
      </c>
      <c r="AU411" s="173" t="s">
        <v>85</v>
      </c>
      <c r="AV411" s="14" t="s">
        <v>85</v>
      </c>
      <c r="AW411" s="14" t="s">
        <v>37</v>
      </c>
      <c r="AX411" s="14" t="s">
        <v>76</v>
      </c>
      <c r="AY411" s="173" t="s">
        <v>159</v>
      </c>
    </row>
    <row r="412" spans="1:65" s="15" customFormat="1">
      <c r="B412" s="180"/>
      <c r="D412" s="158" t="s">
        <v>178</v>
      </c>
      <c r="E412" s="181" t="s">
        <v>3</v>
      </c>
      <c r="F412" s="182" t="s">
        <v>182</v>
      </c>
      <c r="H412" s="183">
        <v>1</v>
      </c>
      <c r="I412" s="184"/>
      <c r="L412" s="180"/>
      <c r="M412" s="185"/>
      <c r="N412" s="186"/>
      <c r="O412" s="186"/>
      <c r="P412" s="186"/>
      <c r="Q412" s="186"/>
      <c r="R412" s="186"/>
      <c r="S412" s="186"/>
      <c r="T412" s="187"/>
      <c r="AT412" s="181" t="s">
        <v>178</v>
      </c>
      <c r="AU412" s="181" t="s">
        <v>85</v>
      </c>
      <c r="AV412" s="15" t="s">
        <v>174</v>
      </c>
      <c r="AW412" s="15" t="s">
        <v>37</v>
      </c>
      <c r="AX412" s="15" t="s">
        <v>83</v>
      </c>
      <c r="AY412" s="181" t="s">
        <v>159</v>
      </c>
    </row>
    <row r="413" spans="1:65" s="2" customFormat="1" ht="16.5" customHeight="1">
      <c r="A413" s="34"/>
      <c r="B413" s="144"/>
      <c r="C413" s="145" t="s">
        <v>705</v>
      </c>
      <c r="D413" s="145" t="s">
        <v>161</v>
      </c>
      <c r="E413" s="146" t="s">
        <v>706</v>
      </c>
      <c r="F413" s="147" t="s">
        <v>707</v>
      </c>
      <c r="G413" s="148" t="s">
        <v>445</v>
      </c>
      <c r="H413" s="149">
        <v>1</v>
      </c>
      <c r="I413" s="150"/>
      <c r="J413" s="151">
        <f>ROUND(I413*H413,2)</f>
        <v>0</v>
      </c>
      <c r="K413" s="147" t="s">
        <v>165</v>
      </c>
      <c r="L413" s="35"/>
      <c r="M413" s="152" t="s">
        <v>3</v>
      </c>
      <c r="N413" s="153" t="s">
        <v>47</v>
      </c>
      <c r="O413" s="55"/>
      <c r="P413" s="154">
        <f>O413*H413</f>
        <v>0</v>
      </c>
      <c r="Q413" s="154">
        <v>0</v>
      </c>
      <c r="R413" s="154">
        <f>Q413*H413</f>
        <v>0</v>
      </c>
      <c r="S413" s="154">
        <v>0</v>
      </c>
      <c r="T413" s="155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6" t="s">
        <v>174</v>
      </c>
      <c r="AT413" s="156" t="s">
        <v>161</v>
      </c>
      <c r="AU413" s="156" t="s">
        <v>85</v>
      </c>
      <c r="AY413" s="19" t="s">
        <v>159</v>
      </c>
      <c r="BE413" s="157">
        <f>IF(N413="základní",J413,0)</f>
        <v>0</v>
      </c>
      <c r="BF413" s="157">
        <f>IF(N413="snížená",J413,0)</f>
        <v>0</v>
      </c>
      <c r="BG413" s="157">
        <f>IF(N413="zákl. přenesená",J413,0)</f>
        <v>0</v>
      </c>
      <c r="BH413" s="157">
        <f>IF(N413="sníž. přenesená",J413,0)</f>
        <v>0</v>
      </c>
      <c r="BI413" s="157">
        <f>IF(N413="nulová",J413,0)</f>
        <v>0</v>
      </c>
      <c r="BJ413" s="19" t="s">
        <v>83</v>
      </c>
      <c r="BK413" s="157">
        <f>ROUND(I413*H413,2)</f>
        <v>0</v>
      </c>
      <c r="BL413" s="19" t="s">
        <v>174</v>
      </c>
      <c r="BM413" s="156" t="s">
        <v>708</v>
      </c>
    </row>
    <row r="414" spans="1:65" s="2" customFormat="1" ht="19.5">
      <c r="A414" s="34"/>
      <c r="B414" s="35"/>
      <c r="C414" s="34"/>
      <c r="D414" s="158" t="s">
        <v>168</v>
      </c>
      <c r="E414" s="34"/>
      <c r="F414" s="159" t="s">
        <v>349</v>
      </c>
      <c r="G414" s="34"/>
      <c r="H414" s="34"/>
      <c r="I414" s="160"/>
      <c r="J414" s="34"/>
      <c r="K414" s="34"/>
      <c r="L414" s="35"/>
      <c r="M414" s="161"/>
      <c r="N414" s="162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168</v>
      </c>
      <c r="AU414" s="19" t="s">
        <v>85</v>
      </c>
    </row>
    <row r="415" spans="1:65" s="13" customFormat="1">
      <c r="B415" s="165"/>
      <c r="D415" s="158" t="s">
        <v>178</v>
      </c>
      <c r="E415" s="166" t="s">
        <v>3</v>
      </c>
      <c r="F415" s="167" t="s">
        <v>700</v>
      </c>
      <c r="H415" s="166" t="s">
        <v>3</v>
      </c>
      <c r="I415" s="168"/>
      <c r="L415" s="165"/>
      <c r="M415" s="169"/>
      <c r="N415" s="170"/>
      <c r="O415" s="170"/>
      <c r="P415" s="170"/>
      <c r="Q415" s="170"/>
      <c r="R415" s="170"/>
      <c r="S415" s="170"/>
      <c r="T415" s="171"/>
      <c r="AT415" s="166" t="s">
        <v>178</v>
      </c>
      <c r="AU415" s="166" t="s">
        <v>85</v>
      </c>
      <c r="AV415" s="13" t="s">
        <v>83</v>
      </c>
      <c r="AW415" s="13" t="s">
        <v>37</v>
      </c>
      <c r="AX415" s="13" t="s">
        <v>76</v>
      </c>
      <c r="AY415" s="166" t="s">
        <v>159</v>
      </c>
    </row>
    <row r="416" spans="1:65" s="14" customFormat="1">
      <c r="B416" s="172"/>
      <c r="D416" s="158" t="s">
        <v>178</v>
      </c>
      <c r="E416" s="173" t="s">
        <v>3</v>
      </c>
      <c r="F416" s="174" t="s">
        <v>83</v>
      </c>
      <c r="H416" s="175">
        <v>1</v>
      </c>
      <c r="I416" s="176"/>
      <c r="L416" s="172"/>
      <c r="M416" s="177"/>
      <c r="N416" s="178"/>
      <c r="O416" s="178"/>
      <c r="P416" s="178"/>
      <c r="Q416" s="178"/>
      <c r="R416" s="178"/>
      <c r="S416" s="178"/>
      <c r="T416" s="179"/>
      <c r="AT416" s="173" t="s">
        <v>178</v>
      </c>
      <c r="AU416" s="173" t="s">
        <v>85</v>
      </c>
      <c r="AV416" s="14" t="s">
        <v>85</v>
      </c>
      <c r="AW416" s="14" t="s">
        <v>37</v>
      </c>
      <c r="AX416" s="14" t="s">
        <v>76</v>
      </c>
      <c r="AY416" s="173" t="s">
        <v>159</v>
      </c>
    </row>
    <row r="417" spans="1:65" s="15" customFormat="1">
      <c r="B417" s="180"/>
      <c r="D417" s="158" t="s">
        <v>178</v>
      </c>
      <c r="E417" s="181" t="s">
        <v>3</v>
      </c>
      <c r="F417" s="182" t="s">
        <v>182</v>
      </c>
      <c r="H417" s="183">
        <v>1</v>
      </c>
      <c r="I417" s="184"/>
      <c r="L417" s="180"/>
      <c r="M417" s="185"/>
      <c r="N417" s="186"/>
      <c r="O417" s="186"/>
      <c r="P417" s="186"/>
      <c r="Q417" s="186"/>
      <c r="R417" s="186"/>
      <c r="S417" s="186"/>
      <c r="T417" s="187"/>
      <c r="AT417" s="181" t="s">
        <v>178</v>
      </c>
      <c r="AU417" s="181" t="s">
        <v>85</v>
      </c>
      <c r="AV417" s="15" t="s">
        <v>174</v>
      </c>
      <c r="AW417" s="15" t="s">
        <v>37</v>
      </c>
      <c r="AX417" s="15" t="s">
        <v>83</v>
      </c>
      <c r="AY417" s="181" t="s">
        <v>159</v>
      </c>
    </row>
    <row r="418" spans="1:65" s="2" customFormat="1" ht="16.5" customHeight="1">
      <c r="A418" s="34"/>
      <c r="B418" s="144"/>
      <c r="C418" s="145" t="s">
        <v>709</v>
      </c>
      <c r="D418" s="145" t="s">
        <v>161</v>
      </c>
      <c r="E418" s="146" t="s">
        <v>710</v>
      </c>
      <c r="F418" s="147" t="s">
        <v>711</v>
      </c>
      <c r="G418" s="148" t="s">
        <v>445</v>
      </c>
      <c r="H418" s="149">
        <v>1</v>
      </c>
      <c r="I418" s="150"/>
      <c r="J418" s="151">
        <f>ROUND(I418*H418,2)</f>
        <v>0</v>
      </c>
      <c r="K418" s="147" t="s">
        <v>165</v>
      </c>
      <c r="L418" s="35"/>
      <c r="M418" s="152" t="s">
        <v>3</v>
      </c>
      <c r="N418" s="153" t="s">
        <v>47</v>
      </c>
      <c r="O418" s="55"/>
      <c r="P418" s="154">
        <f>O418*H418</f>
        <v>0</v>
      </c>
      <c r="Q418" s="154">
        <v>0</v>
      </c>
      <c r="R418" s="154">
        <f>Q418*H418</f>
        <v>0</v>
      </c>
      <c r="S418" s="154">
        <v>0</v>
      </c>
      <c r="T418" s="155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6" t="s">
        <v>174</v>
      </c>
      <c r="AT418" s="156" t="s">
        <v>161</v>
      </c>
      <c r="AU418" s="156" t="s">
        <v>85</v>
      </c>
      <c r="AY418" s="19" t="s">
        <v>159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9" t="s">
        <v>83</v>
      </c>
      <c r="BK418" s="157">
        <f>ROUND(I418*H418,2)</f>
        <v>0</v>
      </c>
      <c r="BL418" s="19" t="s">
        <v>174</v>
      </c>
      <c r="BM418" s="156" t="s">
        <v>712</v>
      </c>
    </row>
    <row r="419" spans="1:65" s="2" customFormat="1" ht="19.5">
      <c r="A419" s="34"/>
      <c r="B419" s="35"/>
      <c r="C419" s="34"/>
      <c r="D419" s="158" t="s">
        <v>168</v>
      </c>
      <c r="E419" s="34"/>
      <c r="F419" s="159" t="s">
        <v>349</v>
      </c>
      <c r="G419" s="34"/>
      <c r="H419" s="34"/>
      <c r="I419" s="160"/>
      <c r="J419" s="34"/>
      <c r="K419" s="34"/>
      <c r="L419" s="35"/>
      <c r="M419" s="161"/>
      <c r="N419" s="162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168</v>
      </c>
      <c r="AU419" s="19" t="s">
        <v>85</v>
      </c>
    </row>
    <row r="420" spans="1:65" s="13" customFormat="1">
      <c r="B420" s="165"/>
      <c r="D420" s="158" t="s">
        <v>178</v>
      </c>
      <c r="E420" s="166" t="s">
        <v>3</v>
      </c>
      <c r="F420" s="167" t="s">
        <v>700</v>
      </c>
      <c r="H420" s="166" t="s">
        <v>3</v>
      </c>
      <c r="I420" s="168"/>
      <c r="L420" s="165"/>
      <c r="M420" s="169"/>
      <c r="N420" s="170"/>
      <c r="O420" s="170"/>
      <c r="P420" s="170"/>
      <c r="Q420" s="170"/>
      <c r="R420" s="170"/>
      <c r="S420" s="170"/>
      <c r="T420" s="171"/>
      <c r="AT420" s="166" t="s">
        <v>178</v>
      </c>
      <c r="AU420" s="166" t="s">
        <v>85</v>
      </c>
      <c r="AV420" s="13" t="s">
        <v>83</v>
      </c>
      <c r="AW420" s="13" t="s">
        <v>37</v>
      </c>
      <c r="AX420" s="13" t="s">
        <v>76</v>
      </c>
      <c r="AY420" s="166" t="s">
        <v>159</v>
      </c>
    </row>
    <row r="421" spans="1:65" s="14" customFormat="1">
      <c r="B421" s="172"/>
      <c r="D421" s="158" t="s">
        <v>178</v>
      </c>
      <c r="E421" s="173" t="s">
        <v>3</v>
      </c>
      <c r="F421" s="174" t="s">
        <v>83</v>
      </c>
      <c r="H421" s="175">
        <v>1</v>
      </c>
      <c r="I421" s="176"/>
      <c r="L421" s="172"/>
      <c r="M421" s="177"/>
      <c r="N421" s="178"/>
      <c r="O421" s="178"/>
      <c r="P421" s="178"/>
      <c r="Q421" s="178"/>
      <c r="R421" s="178"/>
      <c r="S421" s="178"/>
      <c r="T421" s="179"/>
      <c r="AT421" s="173" t="s">
        <v>178</v>
      </c>
      <c r="AU421" s="173" t="s">
        <v>85</v>
      </c>
      <c r="AV421" s="14" t="s">
        <v>85</v>
      </c>
      <c r="AW421" s="14" t="s">
        <v>37</v>
      </c>
      <c r="AX421" s="14" t="s">
        <v>76</v>
      </c>
      <c r="AY421" s="173" t="s">
        <v>159</v>
      </c>
    </row>
    <row r="422" spans="1:65" s="15" customFormat="1">
      <c r="B422" s="180"/>
      <c r="D422" s="158" t="s">
        <v>178</v>
      </c>
      <c r="E422" s="181" t="s">
        <v>3</v>
      </c>
      <c r="F422" s="182" t="s">
        <v>182</v>
      </c>
      <c r="H422" s="183">
        <v>1</v>
      </c>
      <c r="I422" s="184"/>
      <c r="L422" s="180"/>
      <c r="M422" s="185"/>
      <c r="N422" s="186"/>
      <c r="O422" s="186"/>
      <c r="P422" s="186"/>
      <c r="Q422" s="186"/>
      <c r="R422" s="186"/>
      <c r="S422" s="186"/>
      <c r="T422" s="187"/>
      <c r="AT422" s="181" t="s">
        <v>178</v>
      </c>
      <c r="AU422" s="181" t="s">
        <v>85</v>
      </c>
      <c r="AV422" s="15" t="s">
        <v>174</v>
      </c>
      <c r="AW422" s="15" t="s">
        <v>37</v>
      </c>
      <c r="AX422" s="15" t="s">
        <v>83</v>
      </c>
      <c r="AY422" s="181" t="s">
        <v>159</v>
      </c>
    </row>
    <row r="423" spans="1:65" s="12" customFormat="1" ht="22.9" customHeight="1">
      <c r="B423" s="131"/>
      <c r="D423" s="132" t="s">
        <v>75</v>
      </c>
      <c r="E423" s="142" t="s">
        <v>713</v>
      </c>
      <c r="F423" s="142" t="s">
        <v>714</v>
      </c>
      <c r="I423" s="134"/>
      <c r="J423" s="143">
        <f>BK423</f>
        <v>0</v>
      </c>
      <c r="L423" s="131"/>
      <c r="M423" s="136"/>
      <c r="N423" s="137"/>
      <c r="O423" s="137"/>
      <c r="P423" s="138">
        <f>SUM(P424:P425)</f>
        <v>0</v>
      </c>
      <c r="Q423" s="137"/>
      <c r="R423" s="138">
        <f>SUM(R424:R425)</f>
        <v>0</v>
      </c>
      <c r="S423" s="137"/>
      <c r="T423" s="139">
        <f>SUM(T424:T425)</f>
        <v>0</v>
      </c>
      <c r="AR423" s="132" t="s">
        <v>83</v>
      </c>
      <c r="AT423" s="140" t="s">
        <v>75</v>
      </c>
      <c r="AU423" s="140" t="s">
        <v>83</v>
      </c>
      <c r="AY423" s="132" t="s">
        <v>159</v>
      </c>
      <c r="BK423" s="141">
        <f>SUM(BK424:BK425)</f>
        <v>0</v>
      </c>
    </row>
    <row r="424" spans="1:65" s="2" customFormat="1" ht="24.2" customHeight="1">
      <c r="A424" s="34"/>
      <c r="B424" s="144"/>
      <c r="C424" s="145" t="s">
        <v>715</v>
      </c>
      <c r="D424" s="145" t="s">
        <v>161</v>
      </c>
      <c r="E424" s="146" t="s">
        <v>716</v>
      </c>
      <c r="F424" s="147" t="s">
        <v>717</v>
      </c>
      <c r="G424" s="148" t="s">
        <v>242</v>
      </c>
      <c r="H424" s="149">
        <v>765.83900000000006</v>
      </c>
      <c r="I424" s="150"/>
      <c r="J424" s="151">
        <f>ROUND(I424*H424,2)</f>
        <v>0</v>
      </c>
      <c r="K424" s="147" t="s">
        <v>173</v>
      </c>
      <c r="L424" s="35"/>
      <c r="M424" s="152" t="s">
        <v>3</v>
      </c>
      <c r="N424" s="153" t="s">
        <v>47</v>
      </c>
      <c r="O424" s="55"/>
      <c r="P424" s="154">
        <f>O424*H424</f>
        <v>0</v>
      </c>
      <c r="Q424" s="154">
        <v>0</v>
      </c>
      <c r="R424" s="154">
        <f>Q424*H424</f>
        <v>0</v>
      </c>
      <c r="S424" s="154">
        <v>0</v>
      </c>
      <c r="T424" s="155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56" t="s">
        <v>174</v>
      </c>
      <c r="AT424" s="156" t="s">
        <v>161</v>
      </c>
      <c r="AU424" s="156" t="s">
        <v>85</v>
      </c>
      <c r="AY424" s="19" t="s">
        <v>159</v>
      </c>
      <c r="BE424" s="157">
        <f>IF(N424="základní",J424,0)</f>
        <v>0</v>
      </c>
      <c r="BF424" s="157">
        <f>IF(N424="snížená",J424,0)</f>
        <v>0</v>
      </c>
      <c r="BG424" s="157">
        <f>IF(N424="zákl. přenesená",J424,0)</f>
        <v>0</v>
      </c>
      <c r="BH424" s="157">
        <f>IF(N424="sníž. přenesená",J424,0)</f>
        <v>0</v>
      </c>
      <c r="BI424" s="157">
        <f>IF(N424="nulová",J424,0)</f>
        <v>0</v>
      </c>
      <c r="BJ424" s="19" t="s">
        <v>83</v>
      </c>
      <c r="BK424" s="157">
        <f>ROUND(I424*H424,2)</f>
        <v>0</v>
      </c>
      <c r="BL424" s="19" t="s">
        <v>174</v>
      </c>
      <c r="BM424" s="156" t="s">
        <v>718</v>
      </c>
    </row>
    <row r="425" spans="1:65" s="2" customFormat="1">
      <c r="A425" s="34"/>
      <c r="B425" s="35"/>
      <c r="C425" s="34"/>
      <c r="D425" s="163" t="s">
        <v>176</v>
      </c>
      <c r="E425" s="34"/>
      <c r="F425" s="164" t="s">
        <v>719</v>
      </c>
      <c r="G425" s="34"/>
      <c r="H425" s="34"/>
      <c r="I425" s="160"/>
      <c r="J425" s="34"/>
      <c r="K425" s="34"/>
      <c r="L425" s="35"/>
      <c r="M425" s="201"/>
      <c r="N425" s="202"/>
      <c r="O425" s="203"/>
      <c r="P425" s="203"/>
      <c r="Q425" s="203"/>
      <c r="R425" s="203"/>
      <c r="S425" s="203"/>
      <c r="T425" s="20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9" t="s">
        <v>176</v>
      </c>
      <c r="AU425" s="19" t="s">
        <v>85</v>
      </c>
    </row>
    <row r="426" spans="1:65" s="2" customFormat="1" ht="6.95" customHeight="1">
      <c r="A426" s="34"/>
      <c r="B426" s="44"/>
      <c r="C426" s="45"/>
      <c r="D426" s="45"/>
      <c r="E426" s="45"/>
      <c r="F426" s="45"/>
      <c r="G426" s="45"/>
      <c r="H426" s="45"/>
      <c r="I426" s="45"/>
      <c r="J426" s="45"/>
      <c r="K426" s="45"/>
      <c r="L426" s="35"/>
      <c r="M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</row>
  </sheetData>
  <autoFilter ref="C94:K425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/>
    <hyperlink ref="F109" r:id="rId2"/>
    <hyperlink ref="F114" r:id="rId3"/>
    <hyperlink ref="F126" r:id="rId4"/>
    <hyperlink ref="F134" r:id="rId5"/>
    <hyperlink ref="F142" r:id="rId6"/>
    <hyperlink ref="F148" r:id="rId7"/>
    <hyperlink ref="F154" r:id="rId8"/>
    <hyperlink ref="F160" r:id="rId9"/>
    <hyperlink ref="F167" r:id="rId10"/>
    <hyperlink ref="F174" r:id="rId11"/>
    <hyperlink ref="F179" r:id="rId12"/>
    <hyperlink ref="F189" r:id="rId13"/>
    <hyperlink ref="F194" r:id="rId14"/>
    <hyperlink ref="F200" r:id="rId15"/>
    <hyperlink ref="F205" r:id="rId16"/>
    <hyperlink ref="F210" r:id="rId17"/>
    <hyperlink ref="F223" r:id="rId18"/>
    <hyperlink ref="F228" r:id="rId19"/>
    <hyperlink ref="F238" r:id="rId20"/>
    <hyperlink ref="F248" r:id="rId21"/>
    <hyperlink ref="F258" r:id="rId22"/>
    <hyperlink ref="F277" r:id="rId23"/>
    <hyperlink ref="F282" r:id="rId24"/>
    <hyperlink ref="F289" r:id="rId25"/>
    <hyperlink ref="F294" r:id="rId26"/>
    <hyperlink ref="F306" r:id="rId27"/>
    <hyperlink ref="F316" r:id="rId28"/>
    <hyperlink ref="F321" r:id="rId29"/>
    <hyperlink ref="F331" r:id="rId30"/>
    <hyperlink ref="F342" r:id="rId31"/>
    <hyperlink ref="F355" r:id="rId32"/>
    <hyperlink ref="F375" r:id="rId33"/>
    <hyperlink ref="F386" r:id="rId34"/>
    <hyperlink ref="F392" r:id="rId35"/>
    <hyperlink ref="F425" r:id="rId36"/>
  </hyperlinks>
  <pageMargins left="0.39374999999999999" right="0.39374999999999999" top="0.39374999999999999" bottom="0.39374999999999999" header="0" footer="0"/>
  <pageSetup paperSize="9" scale="84" fitToHeight="100" orientation="landscape" blackAndWhite="1" r:id="rId37"/>
  <headerFooter>
    <oddFooter>&amp;CStrana &amp;P z &amp;N</oddFooter>
  </headerFooter>
  <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99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363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720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ROUND(J94,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ROUND((SUM(BE94:BE244)),  2)</f>
        <v>0</v>
      </c>
      <c r="G35" s="34"/>
      <c r="H35" s="34"/>
      <c r="I35" s="103">
        <v>0.21</v>
      </c>
      <c r="J35" s="102">
        <f>ROUND(((SUM(BE94:BE244))*I35),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ROUND((SUM(BF94:BF244)),  2)</f>
        <v>0</v>
      </c>
      <c r="G36" s="34"/>
      <c r="H36" s="34"/>
      <c r="I36" s="103">
        <v>0.15</v>
      </c>
      <c r="J36" s="102">
        <f>ROUND(((SUM(BF94:BF244))*I36),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ROUND((SUM(BG94:BG244)),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ROUND((SUM(BH94:BH244)),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ROUND((SUM(BI94:BI244)),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363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110 - Komunikace pro pěší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J94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139</v>
      </c>
      <c r="E64" s="115"/>
      <c r="F64" s="115"/>
      <c r="G64" s="115"/>
      <c r="H64" s="115"/>
      <c r="I64" s="115"/>
      <c r="J64" s="116">
        <f>J95</f>
        <v>0</v>
      </c>
      <c r="L64" s="113"/>
    </row>
    <row r="65" spans="1:31" s="10" customFormat="1" ht="19.899999999999999" customHeight="1">
      <c r="B65" s="117"/>
      <c r="D65" s="118" t="s">
        <v>140</v>
      </c>
      <c r="E65" s="119"/>
      <c r="F65" s="119"/>
      <c r="G65" s="119"/>
      <c r="H65" s="119"/>
      <c r="I65" s="119"/>
      <c r="J65" s="120">
        <f>J96</f>
        <v>0</v>
      </c>
      <c r="L65" s="117"/>
    </row>
    <row r="66" spans="1:31" s="10" customFormat="1" ht="19.899999999999999" customHeight="1">
      <c r="B66" s="117"/>
      <c r="D66" s="118" t="s">
        <v>365</v>
      </c>
      <c r="E66" s="119"/>
      <c r="F66" s="119"/>
      <c r="G66" s="119"/>
      <c r="H66" s="119"/>
      <c r="I66" s="119"/>
      <c r="J66" s="120">
        <f>J146</f>
        <v>0</v>
      </c>
      <c r="L66" s="117"/>
    </row>
    <row r="67" spans="1:31" s="10" customFormat="1" ht="19.899999999999999" customHeight="1">
      <c r="B67" s="117"/>
      <c r="D67" s="118" t="s">
        <v>367</v>
      </c>
      <c r="E67" s="119"/>
      <c r="F67" s="119"/>
      <c r="G67" s="119"/>
      <c r="H67" s="119"/>
      <c r="I67" s="119"/>
      <c r="J67" s="120">
        <f>J174</f>
        <v>0</v>
      </c>
      <c r="L67" s="117"/>
    </row>
    <row r="68" spans="1:31" s="10" customFormat="1" ht="19.899999999999999" customHeight="1">
      <c r="B68" s="117"/>
      <c r="D68" s="118" t="s">
        <v>721</v>
      </c>
      <c r="E68" s="119"/>
      <c r="F68" s="119"/>
      <c r="G68" s="119"/>
      <c r="H68" s="119"/>
      <c r="I68" s="119"/>
      <c r="J68" s="120">
        <f>J180</f>
        <v>0</v>
      </c>
      <c r="L68" s="117"/>
    </row>
    <row r="69" spans="1:31" s="10" customFormat="1" ht="19.899999999999999" customHeight="1">
      <c r="B69" s="117"/>
      <c r="D69" s="118" t="s">
        <v>370</v>
      </c>
      <c r="E69" s="119"/>
      <c r="F69" s="119"/>
      <c r="G69" s="119"/>
      <c r="H69" s="119"/>
      <c r="I69" s="119"/>
      <c r="J69" s="120">
        <f>J196</f>
        <v>0</v>
      </c>
      <c r="L69" s="117"/>
    </row>
    <row r="70" spans="1:31" s="10" customFormat="1" ht="19.899999999999999" customHeight="1">
      <c r="B70" s="117"/>
      <c r="D70" s="118" t="s">
        <v>371</v>
      </c>
      <c r="E70" s="119"/>
      <c r="F70" s="119"/>
      <c r="G70" s="119"/>
      <c r="H70" s="119"/>
      <c r="I70" s="119"/>
      <c r="J70" s="120">
        <f>J220</f>
        <v>0</v>
      </c>
      <c r="L70" s="117"/>
    </row>
    <row r="71" spans="1:31" s="10" customFormat="1" ht="19.899999999999999" customHeight="1">
      <c r="B71" s="117"/>
      <c r="D71" s="118" t="s">
        <v>141</v>
      </c>
      <c r="E71" s="119"/>
      <c r="F71" s="119"/>
      <c r="G71" s="119"/>
      <c r="H71" s="119"/>
      <c r="I71" s="119"/>
      <c r="J71" s="120">
        <f>J226</f>
        <v>0</v>
      </c>
      <c r="L71" s="117"/>
    </row>
    <row r="72" spans="1:31" s="10" customFormat="1" ht="19.899999999999999" customHeight="1">
      <c r="B72" s="117"/>
      <c r="D72" s="118" t="s">
        <v>372</v>
      </c>
      <c r="E72" s="119"/>
      <c r="F72" s="119"/>
      <c r="G72" s="119"/>
      <c r="H72" s="119"/>
      <c r="I72" s="119"/>
      <c r="J72" s="120">
        <f>J242</f>
        <v>0</v>
      </c>
      <c r="L72" s="117"/>
    </row>
    <row r="73" spans="1:31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5" customHeight="1">
      <c r="A79" s="34"/>
      <c r="B79" s="35"/>
      <c r="C79" s="23" t="s">
        <v>144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16.5" customHeight="1">
      <c r="A82" s="34"/>
      <c r="B82" s="35"/>
      <c r="C82" s="34"/>
      <c r="D82" s="34"/>
      <c r="E82" s="342" t="str">
        <f>E7</f>
        <v>Hanušovice - parkoviště u ZŠ - aktualizace 2023</v>
      </c>
      <c r="F82" s="343"/>
      <c r="G82" s="343"/>
      <c r="H82" s="343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2" customHeight="1">
      <c r="B83" s="22"/>
      <c r="C83" s="29" t="s">
        <v>131</v>
      </c>
      <c r="L83" s="22"/>
    </row>
    <row r="84" spans="1:63" s="2" customFormat="1" ht="16.5" customHeight="1">
      <c r="A84" s="34"/>
      <c r="B84" s="35"/>
      <c r="C84" s="34"/>
      <c r="D84" s="34"/>
      <c r="E84" s="342" t="s">
        <v>363</v>
      </c>
      <c r="F84" s="341"/>
      <c r="G84" s="341"/>
      <c r="H84" s="341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133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4"/>
      <c r="D86" s="34"/>
      <c r="E86" s="336" t="str">
        <f>E11</f>
        <v>SO 110 - Komunikace pro pěší</v>
      </c>
      <c r="F86" s="341"/>
      <c r="G86" s="341"/>
      <c r="H86" s="341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4"/>
      <c r="E88" s="34"/>
      <c r="F88" s="27" t="str">
        <f>F14</f>
        <v>Hanušovice</v>
      </c>
      <c r="G88" s="34"/>
      <c r="H88" s="34"/>
      <c r="I88" s="29" t="s">
        <v>23</v>
      </c>
      <c r="J88" s="52" t="str">
        <f>IF(J14="","",J14)</f>
        <v>31. 1. 2023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5.2" customHeight="1">
      <c r="A90" s="34"/>
      <c r="B90" s="35"/>
      <c r="C90" s="29" t="s">
        <v>25</v>
      </c>
      <c r="D90" s="34"/>
      <c r="E90" s="34"/>
      <c r="F90" s="27" t="str">
        <f>E17</f>
        <v>Město Hanušovice</v>
      </c>
      <c r="G90" s="34"/>
      <c r="H90" s="34"/>
      <c r="I90" s="29" t="s">
        <v>33</v>
      </c>
      <c r="J90" s="32" t="str">
        <f>E23</f>
        <v>Cekr CZ s.r.o.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25.7" customHeight="1">
      <c r="A91" s="34"/>
      <c r="B91" s="35"/>
      <c r="C91" s="29" t="s">
        <v>31</v>
      </c>
      <c r="D91" s="34"/>
      <c r="E91" s="34"/>
      <c r="F91" s="27" t="str">
        <f>IF(E20="","",E20)</f>
        <v>Vyplň údaj</v>
      </c>
      <c r="G91" s="34"/>
      <c r="H91" s="34"/>
      <c r="I91" s="29" t="s">
        <v>38</v>
      </c>
      <c r="J91" s="32" t="str">
        <f>E26</f>
        <v>Jan Zamykal, CS ÚRS 2023 01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21"/>
      <c r="B93" s="122"/>
      <c r="C93" s="123" t="s">
        <v>145</v>
      </c>
      <c r="D93" s="124" t="s">
        <v>61</v>
      </c>
      <c r="E93" s="124" t="s">
        <v>57</v>
      </c>
      <c r="F93" s="124" t="s">
        <v>58</v>
      </c>
      <c r="G93" s="124" t="s">
        <v>146</v>
      </c>
      <c r="H93" s="124" t="s">
        <v>147</v>
      </c>
      <c r="I93" s="124" t="s">
        <v>148</v>
      </c>
      <c r="J93" s="124" t="s">
        <v>137</v>
      </c>
      <c r="K93" s="125" t="s">
        <v>149</v>
      </c>
      <c r="L93" s="126"/>
      <c r="M93" s="59" t="s">
        <v>3</v>
      </c>
      <c r="N93" s="60" t="s">
        <v>46</v>
      </c>
      <c r="O93" s="60" t="s">
        <v>150</v>
      </c>
      <c r="P93" s="60" t="s">
        <v>151</v>
      </c>
      <c r="Q93" s="60" t="s">
        <v>152</v>
      </c>
      <c r="R93" s="60" t="s">
        <v>153</v>
      </c>
      <c r="S93" s="60" t="s">
        <v>154</v>
      </c>
      <c r="T93" s="61" t="s">
        <v>155</v>
      </c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</row>
    <row r="94" spans="1:63" s="2" customFormat="1" ht="22.9" customHeight="1">
      <c r="A94" s="34"/>
      <c r="B94" s="35"/>
      <c r="C94" s="66" t="s">
        <v>156</v>
      </c>
      <c r="D94" s="34"/>
      <c r="E94" s="34"/>
      <c r="F94" s="34"/>
      <c r="G94" s="34"/>
      <c r="H94" s="34"/>
      <c r="I94" s="34"/>
      <c r="J94" s="127">
        <f>BK94</f>
        <v>0</v>
      </c>
      <c r="K94" s="34"/>
      <c r="L94" s="35"/>
      <c r="M94" s="62"/>
      <c r="N94" s="53"/>
      <c r="O94" s="63"/>
      <c r="P94" s="128">
        <f>P95</f>
        <v>0</v>
      </c>
      <c r="Q94" s="63"/>
      <c r="R94" s="128">
        <f>R95</f>
        <v>489.3583496</v>
      </c>
      <c r="S94" s="63"/>
      <c r="T94" s="129">
        <f>T95</f>
        <v>0.628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75</v>
      </c>
      <c r="AU94" s="19" t="s">
        <v>138</v>
      </c>
      <c r="BK94" s="130">
        <f>BK95</f>
        <v>0</v>
      </c>
    </row>
    <row r="95" spans="1:63" s="12" customFormat="1" ht="25.9" customHeight="1">
      <c r="B95" s="131"/>
      <c r="D95" s="132" t="s">
        <v>75</v>
      </c>
      <c r="E95" s="133" t="s">
        <v>157</v>
      </c>
      <c r="F95" s="133" t="s">
        <v>158</v>
      </c>
      <c r="I95" s="134"/>
      <c r="J95" s="135">
        <f>BK95</f>
        <v>0</v>
      </c>
      <c r="L95" s="131"/>
      <c r="M95" s="136"/>
      <c r="N95" s="137"/>
      <c r="O95" s="137"/>
      <c r="P95" s="138">
        <f>P96+P146+P174+P180+P196+P220+P226+P242</f>
        <v>0</v>
      </c>
      <c r="Q95" s="137"/>
      <c r="R95" s="138">
        <f>R96+R146+R174+R180+R196+R220+R226+R242</f>
        <v>489.3583496</v>
      </c>
      <c r="S95" s="137"/>
      <c r="T95" s="139">
        <f>T96+T146+T174+T180+T196+T220+T226+T242</f>
        <v>0.628</v>
      </c>
      <c r="AR95" s="132" t="s">
        <v>83</v>
      </c>
      <c r="AT95" s="140" t="s">
        <v>75</v>
      </c>
      <c r="AU95" s="140" t="s">
        <v>76</v>
      </c>
      <c r="AY95" s="132" t="s">
        <v>159</v>
      </c>
      <c r="BK95" s="141">
        <f>BK96+BK146+BK174+BK180+BK196+BK220+BK226+BK242</f>
        <v>0</v>
      </c>
    </row>
    <row r="96" spans="1:63" s="12" customFormat="1" ht="22.9" customHeight="1">
      <c r="B96" s="131"/>
      <c r="D96" s="132" t="s">
        <v>75</v>
      </c>
      <c r="E96" s="142" t="s">
        <v>83</v>
      </c>
      <c r="F96" s="142" t="s">
        <v>160</v>
      </c>
      <c r="I96" s="134"/>
      <c r="J96" s="143">
        <f>BK96</f>
        <v>0</v>
      </c>
      <c r="L96" s="131"/>
      <c r="M96" s="136"/>
      <c r="N96" s="137"/>
      <c r="O96" s="137"/>
      <c r="P96" s="138">
        <f>SUM(P97:P145)</f>
        <v>0</v>
      </c>
      <c r="Q96" s="137"/>
      <c r="R96" s="138">
        <f>SUM(R97:R145)</f>
        <v>179.017</v>
      </c>
      <c r="S96" s="137"/>
      <c r="T96" s="139">
        <f>SUM(T97:T145)</f>
        <v>0</v>
      </c>
      <c r="AR96" s="132" t="s">
        <v>83</v>
      </c>
      <c r="AT96" s="140" t="s">
        <v>75</v>
      </c>
      <c r="AU96" s="140" t="s">
        <v>83</v>
      </c>
      <c r="AY96" s="132" t="s">
        <v>159</v>
      </c>
      <c r="BK96" s="141">
        <f>SUM(BK97:BK145)</f>
        <v>0</v>
      </c>
    </row>
    <row r="97" spans="1:65" s="2" customFormat="1" ht="24.2" customHeight="1">
      <c r="A97" s="34"/>
      <c r="B97" s="144"/>
      <c r="C97" s="145" t="s">
        <v>83</v>
      </c>
      <c r="D97" s="145" t="s">
        <v>161</v>
      </c>
      <c r="E97" s="146" t="s">
        <v>373</v>
      </c>
      <c r="F97" s="147" t="s">
        <v>374</v>
      </c>
      <c r="G97" s="148" t="s">
        <v>207</v>
      </c>
      <c r="H97" s="149">
        <v>223.59399999999999</v>
      </c>
      <c r="I97" s="150"/>
      <c r="J97" s="151">
        <f>ROUND(I97*H97,2)</f>
        <v>0</v>
      </c>
      <c r="K97" s="147" t="s">
        <v>173</v>
      </c>
      <c r="L97" s="35"/>
      <c r="M97" s="152" t="s">
        <v>3</v>
      </c>
      <c r="N97" s="153" t="s">
        <v>47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174</v>
      </c>
      <c r="AT97" s="156" t="s">
        <v>161</v>
      </c>
      <c r="AU97" s="156" t="s">
        <v>85</v>
      </c>
      <c r="AY97" s="19" t="s">
        <v>159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83</v>
      </c>
      <c r="BK97" s="157">
        <f>ROUND(I97*H97,2)</f>
        <v>0</v>
      </c>
      <c r="BL97" s="19" t="s">
        <v>174</v>
      </c>
      <c r="BM97" s="156" t="s">
        <v>722</v>
      </c>
    </row>
    <row r="98" spans="1:65" s="2" customFormat="1">
      <c r="A98" s="34"/>
      <c r="B98" s="35"/>
      <c r="C98" s="34"/>
      <c r="D98" s="163" t="s">
        <v>176</v>
      </c>
      <c r="E98" s="34"/>
      <c r="F98" s="164" t="s">
        <v>376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176</v>
      </c>
      <c r="AU98" s="19" t="s">
        <v>85</v>
      </c>
    </row>
    <row r="99" spans="1:65" s="13" customFormat="1">
      <c r="B99" s="165"/>
      <c r="D99" s="158" t="s">
        <v>178</v>
      </c>
      <c r="E99" s="166" t="s">
        <v>3</v>
      </c>
      <c r="F99" s="167" t="s">
        <v>723</v>
      </c>
      <c r="H99" s="166" t="s">
        <v>3</v>
      </c>
      <c r="I99" s="168"/>
      <c r="L99" s="165"/>
      <c r="M99" s="169"/>
      <c r="N99" s="170"/>
      <c r="O99" s="170"/>
      <c r="P99" s="170"/>
      <c r="Q99" s="170"/>
      <c r="R99" s="170"/>
      <c r="S99" s="170"/>
      <c r="T99" s="171"/>
      <c r="AT99" s="166" t="s">
        <v>178</v>
      </c>
      <c r="AU99" s="166" t="s">
        <v>85</v>
      </c>
      <c r="AV99" s="13" t="s">
        <v>83</v>
      </c>
      <c r="AW99" s="13" t="s">
        <v>37</v>
      </c>
      <c r="AX99" s="13" t="s">
        <v>76</v>
      </c>
      <c r="AY99" s="166" t="s">
        <v>159</v>
      </c>
    </row>
    <row r="100" spans="1:65" s="13" customFormat="1">
      <c r="B100" s="165"/>
      <c r="D100" s="158" t="s">
        <v>178</v>
      </c>
      <c r="E100" s="166" t="s">
        <v>3</v>
      </c>
      <c r="F100" s="167" t="s">
        <v>378</v>
      </c>
      <c r="H100" s="166" t="s">
        <v>3</v>
      </c>
      <c r="I100" s="168"/>
      <c r="L100" s="165"/>
      <c r="M100" s="169"/>
      <c r="N100" s="170"/>
      <c r="O100" s="170"/>
      <c r="P100" s="170"/>
      <c r="Q100" s="170"/>
      <c r="R100" s="170"/>
      <c r="S100" s="170"/>
      <c r="T100" s="171"/>
      <c r="AT100" s="166" t="s">
        <v>178</v>
      </c>
      <c r="AU100" s="166" t="s">
        <v>85</v>
      </c>
      <c r="AV100" s="13" t="s">
        <v>83</v>
      </c>
      <c r="AW100" s="13" t="s">
        <v>37</v>
      </c>
      <c r="AX100" s="13" t="s">
        <v>76</v>
      </c>
      <c r="AY100" s="166" t="s">
        <v>159</v>
      </c>
    </row>
    <row r="101" spans="1:65" s="14" customFormat="1">
      <c r="B101" s="172"/>
      <c r="D101" s="158" t="s">
        <v>178</v>
      </c>
      <c r="E101" s="173" t="s">
        <v>3</v>
      </c>
      <c r="F101" s="174" t="s">
        <v>724</v>
      </c>
      <c r="H101" s="175">
        <v>121.88</v>
      </c>
      <c r="I101" s="176"/>
      <c r="L101" s="172"/>
      <c r="M101" s="177"/>
      <c r="N101" s="178"/>
      <c r="O101" s="178"/>
      <c r="P101" s="178"/>
      <c r="Q101" s="178"/>
      <c r="R101" s="178"/>
      <c r="S101" s="178"/>
      <c r="T101" s="179"/>
      <c r="AT101" s="173" t="s">
        <v>178</v>
      </c>
      <c r="AU101" s="173" t="s">
        <v>85</v>
      </c>
      <c r="AV101" s="14" t="s">
        <v>85</v>
      </c>
      <c r="AW101" s="14" t="s">
        <v>37</v>
      </c>
      <c r="AX101" s="14" t="s">
        <v>76</v>
      </c>
      <c r="AY101" s="173" t="s">
        <v>159</v>
      </c>
    </row>
    <row r="102" spans="1:65" s="16" customFormat="1">
      <c r="B102" s="205"/>
      <c r="D102" s="158" t="s">
        <v>178</v>
      </c>
      <c r="E102" s="206" t="s">
        <v>3</v>
      </c>
      <c r="F102" s="207" t="s">
        <v>725</v>
      </c>
      <c r="H102" s="208">
        <v>121.88</v>
      </c>
      <c r="I102" s="209"/>
      <c r="L102" s="205"/>
      <c r="M102" s="210"/>
      <c r="N102" s="211"/>
      <c r="O102" s="211"/>
      <c r="P102" s="211"/>
      <c r="Q102" s="211"/>
      <c r="R102" s="211"/>
      <c r="S102" s="211"/>
      <c r="T102" s="212"/>
      <c r="AT102" s="206" t="s">
        <v>178</v>
      </c>
      <c r="AU102" s="206" t="s">
        <v>85</v>
      </c>
      <c r="AV102" s="16" t="s">
        <v>183</v>
      </c>
      <c r="AW102" s="16" t="s">
        <v>37</v>
      </c>
      <c r="AX102" s="16" t="s">
        <v>76</v>
      </c>
      <c r="AY102" s="206" t="s">
        <v>159</v>
      </c>
    </row>
    <row r="103" spans="1:65" s="13" customFormat="1">
      <c r="B103" s="165"/>
      <c r="D103" s="158" t="s">
        <v>178</v>
      </c>
      <c r="E103" s="166" t="s">
        <v>3</v>
      </c>
      <c r="F103" s="167" t="s">
        <v>380</v>
      </c>
      <c r="H103" s="166" t="s">
        <v>3</v>
      </c>
      <c r="I103" s="168"/>
      <c r="L103" s="165"/>
      <c r="M103" s="169"/>
      <c r="N103" s="170"/>
      <c r="O103" s="170"/>
      <c r="P103" s="170"/>
      <c r="Q103" s="170"/>
      <c r="R103" s="170"/>
      <c r="S103" s="170"/>
      <c r="T103" s="171"/>
      <c r="AT103" s="166" t="s">
        <v>178</v>
      </c>
      <c r="AU103" s="166" t="s">
        <v>85</v>
      </c>
      <c r="AV103" s="13" t="s">
        <v>83</v>
      </c>
      <c r="AW103" s="13" t="s">
        <v>37</v>
      </c>
      <c r="AX103" s="13" t="s">
        <v>76</v>
      </c>
      <c r="AY103" s="166" t="s">
        <v>159</v>
      </c>
    </row>
    <row r="104" spans="1:65" s="13" customFormat="1">
      <c r="B104" s="165"/>
      <c r="D104" s="158" t="s">
        <v>178</v>
      </c>
      <c r="E104" s="166" t="s">
        <v>3</v>
      </c>
      <c r="F104" s="167" t="s">
        <v>378</v>
      </c>
      <c r="H104" s="166" t="s">
        <v>3</v>
      </c>
      <c r="I104" s="168"/>
      <c r="L104" s="165"/>
      <c r="M104" s="169"/>
      <c r="N104" s="170"/>
      <c r="O104" s="170"/>
      <c r="P104" s="170"/>
      <c r="Q104" s="170"/>
      <c r="R104" s="170"/>
      <c r="S104" s="170"/>
      <c r="T104" s="171"/>
      <c r="AT104" s="166" t="s">
        <v>178</v>
      </c>
      <c r="AU104" s="166" t="s">
        <v>85</v>
      </c>
      <c r="AV104" s="13" t="s">
        <v>83</v>
      </c>
      <c r="AW104" s="13" t="s">
        <v>37</v>
      </c>
      <c r="AX104" s="13" t="s">
        <v>76</v>
      </c>
      <c r="AY104" s="166" t="s">
        <v>159</v>
      </c>
    </row>
    <row r="105" spans="1:65" s="13" customFormat="1">
      <c r="B105" s="165"/>
      <c r="D105" s="158" t="s">
        <v>178</v>
      </c>
      <c r="E105" s="166" t="s">
        <v>3</v>
      </c>
      <c r="F105" s="167" t="s">
        <v>726</v>
      </c>
      <c r="H105" s="166" t="s">
        <v>3</v>
      </c>
      <c r="I105" s="168"/>
      <c r="L105" s="165"/>
      <c r="M105" s="169"/>
      <c r="N105" s="170"/>
      <c r="O105" s="170"/>
      <c r="P105" s="170"/>
      <c r="Q105" s="170"/>
      <c r="R105" s="170"/>
      <c r="S105" s="170"/>
      <c r="T105" s="171"/>
      <c r="AT105" s="166" t="s">
        <v>178</v>
      </c>
      <c r="AU105" s="166" t="s">
        <v>85</v>
      </c>
      <c r="AV105" s="13" t="s">
        <v>83</v>
      </c>
      <c r="AW105" s="13" t="s">
        <v>37</v>
      </c>
      <c r="AX105" s="13" t="s">
        <v>76</v>
      </c>
      <c r="AY105" s="166" t="s">
        <v>159</v>
      </c>
    </row>
    <row r="106" spans="1:65" s="14" customFormat="1">
      <c r="B106" s="172"/>
      <c r="D106" s="158" t="s">
        <v>178</v>
      </c>
      <c r="E106" s="173" t="s">
        <v>3</v>
      </c>
      <c r="F106" s="174" t="s">
        <v>727</v>
      </c>
      <c r="H106" s="175">
        <v>107.321</v>
      </c>
      <c r="I106" s="176"/>
      <c r="L106" s="172"/>
      <c r="M106" s="177"/>
      <c r="N106" s="178"/>
      <c r="O106" s="178"/>
      <c r="P106" s="178"/>
      <c r="Q106" s="178"/>
      <c r="R106" s="178"/>
      <c r="S106" s="178"/>
      <c r="T106" s="179"/>
      <c r="AT106" s="173" t="s">
        <v>178</v>
      </c>
      <c r="AU106" s="173" t="s">
        <v>85</v>
      </c>
      <c r="AV106" s="14" t="s">
        <v>85</v>
      </c>
      <c r="AW106" s="14" t="s">
        <v>37</v>
      </c>
      <c r="AX106" s="14" t="s">
        <v>76</v>
      </c>
      <c r="AY106" s="173" t="s">
        <v>159</v>
      </c>
    </row>
    <row r="107" spans="1:65" s="14" customFormat="1">
      <c r="B107" s="172"/>
      <c r="D107" s="158" t="s">
        <v>178</v>
      </c>
      <c r="E107" s="173" t="s">
        <v>3</v>
      </c>
      <c r="F107" s="174" t="s">
        <v>728</v>
      </c>
      <c r="H107" s="175">
        <v>2.2679999999999998</v>
      </c>
      <c r="I107" s="176"/>
      <c r="L107" s="172"/>
      <c r="M107" s="177"/>
      <c r="N107" s="178"/>
      <c r="O107" s="178"/>
      <c r="P107" s="178"/>
      <c r="Q107" s="178"/>
      <c r="R107" s="178"/>
      <c r="S107" s="178"/>
      <c r="T107" s="179"/>
      <c r="AT107" s="173" t="s">
        <v>178</v>
      </c>
      <c r="AU107" s="173" t="s">
        <v>85</v>
      </c>
      <c r="AV107" s="14" t="s">
        <v>85</v>
      </c>
      <c r="AW107" s="14" t="s">
        <v>37</v>
      </c>
      <c r="AX107" s="14" t="s">
        <v>76</v>
      </c>
      <c r="AY107" s="173" t="s">
        <v>159</v>
      </c>
    </row>
    <row r="108" spans="1:65" s="13" customFormat="1">
      <c r="B108" s="165"/>
      <c r="D108" s="158" t="s">
        <v>178</v>
      </c>
      <c r="E108" s="166" t="s">
        <v>3</v>
      </c>
      <c r="F108" s="167" t="s">
        <v>729</v>
      </c>
      <c r="H108" s="166" t="s">
        <v>3</v>
      </c>
      <c r="I108" s="168"/>
      <c r="L108" s="165"/>
      <c r="M108" s="169"/>
      <c r="N108" s="170"/>
      <c r="O108" s="170"/>
      <c r="P108" s="170"/>
      <c r="Q108" s="170"/>
      <c r="R108" s="170"/>
      <c r="S108" s="170"/>
      <c r="T108" s="171"/>
      <c r="AT108" s="166" t="s">
        <v>178</v>
      </c>
      <c r="AU108" s="166" t="s">
        <v>85</v>
      </c>
      <c r="AV108" s="13" t="s">
        <v>83</v>
      </c>
      <c r="AW108" s="13" t="s">
        <v>37</v>
      </c>
      <c r="AX108" s="13" t="s">
        <v>76</v>
      </c>
      <c r="AY108" s="166" t="s">
        <v>159</v>
      </c>
    </row>
    <row r="109" spans="1:65" s="14" customFormat="1">
      <c r="B109" s="172"/>
      <c r="D109" s="158" t="s">
        <v>178</v>
      </c>
      <c r="E109" s="173" t="s">
        <v>3</v>
      </c>
      <c r="F109" s="174" t="s">
        <v>730</v>
      </c>
      <c r="H109" s="175">
        <v>-7.875</v>
      </c>
      <c r="I109" s="176"/>
      <c r="L109" s="172"/>
      <c r="M109" s="177"/>
      <c r="N109" s="178"/>
      <c r="O109" s="178"/>
      <c r="P109" s="178"/>
      <c r="Q109" s="178"/>
      <c r="R109" s="178"/>
      <c r="S109" s="178"/>
      <c r="T109" s="179"/>
      <c r="AT109" s="173" t="s">
        <v>178</v>
      </c>
      <c r="AU109" s="173" t="s">
        <v>85</v>
      </c>
      <c r="AV109" s="14" t="s">
        <v>85</v>
      </c>
      <c r="AW109" s="14" t="s">
        <v>37</v>
      </c>
      <c r="AX109" s="14" t="s">
        <v>76</v>
      </c>
      <c r="AY109" s="173" t="s">
        <v>159</v>
      </c>
    </row>
    <row r="110" spans="1:65" s="16" customFormat="1">
      <c r="B110" s="205"/>
      <c r="D110" s="158" t="s">
        <v>178</v>
      </c>
      <c r="E110" s="206" t="s">
        <v>3</v>
      </c>
      <c r="F110" s="207" t="s">
        <v>725</v>
      </c>
      <c r="H110" s="208">
        <v>101.714</v>
      </c>
      <c r="I110" s="209"/>
      <c r="L110" s="205"/>
      <c r="M110" s="210"/>
      <c r="N110" s="211"/>
      <c r="O110" s="211"/>
      <c r="P110" s="211"/>
      <c r="Q110" s="211"/>
      <c r="R110" s="211"/>
      <c r="S110" s="211"/>
      <c r="T110" s="212"/>
      <c r="AT110" s="206" t="s">
        <v>178</v>
      </c>
      <c r="AU110" s="206" t="s">
        <v>85</v>
      </c>
      <c r="AV110" s="16" t="s">
        <v>183</v>
      </c>
      <c r="AW110" s="16" t="s">
        <v>37</v>
      </c>
      <c r="AX110" s="16" t="s">
        <v>76</v>
      </c>
      <c r="AY110" s="206" t="s">
        <v>159</v>
      </c>
    </row>
    <row r="111" spans="1:65" s="15" customFormat="1">
      <c r="B111" s="180"/>
      <c r="D111" s="158" t="s">
        <v>178</v>
      </c>
      <c r="E111" s="181" t="s">
        <v>3</v>
      </c>
      <c r="F111" s="182" t="s">
        <v>182</v>
      </c>
      <c r="H111" s="183">
        <v>223.59399999999999</v>
      </c>
      <c r="I111" s="184"/>
      <c r="L111" s="180"/>
      <c r="M111" s="185"/>
      <c r="N111" s="186"/>
      <c r="O111" s="186"/>
      <c r="P111" s="186"/>
      <c r="Q111" s="186"/>
      <c r="R111" s="186"/>
      <c r="S111" s="186"/>
      <c r="T111" s="187"/>
      <c r="AT111" s="181" t="s">
        <v>178</v>
      </c>
      <c r="AU111" s="181" t="s">
        <v>85</v>
      </c>
      <c r="AV111" s="15" t="s">
        <v>174</v>
      </c>
      <c r="AW111" s="15" t="s">
        <v>37</v>
      </c>
      <c r="AX111" s="15" t="s">
        <v>83</v>
      </c>
      <c r="AY111" s="181" t="s">
        <v>159</v>
      </c>
    </row>
    <row r="112" spans="1:65" s="2" customFormat="1" ht="37.9" customHeight="1">
      <c r="A112" s="34"/>
      <c r="B112" s="144"/>
      <c r="C112" s="145" t="s">
        <v>85</v>
      </c>
      <c r="D112" s="145" t="s">
        <v>161</v>
      </c>
      <c r="E112" s="146" t="s">
        <v>222</v>
      </c>
      <c r="F112" s="147" t="s">
        <v>223</v>
      </c>
      <c r="G112" s="148" t="s">
        <v>207</v>
      </c>
      <c r="H112" s="149">
        <v>223.59399999999999</v>
      </c>
      <c r="I112" s="150"/>
      <c r="J112" s="151">
        <f>ROUND(I112*H112,2)</f>
        <v>0</v>
      </c>
      <c r="K112" s="147" t="s">
        <v>173</v>
      </c>
      <c r="L112" s="35"/>
      <c r="M112" s="152" t="s">
        <v>3</v>
      </c>
      <c r="N112" s="153" t="s">
        <v>47</v>
      </c>
      <c r="O112" s="55"/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174</v>
      </c>
      <c r="AT112" s="156" t="s">
        <v>161</v>
      </c>
      <c r="AU112" s="156" t="s">
        <v>85</v>
      </c>
      <c r="AY112" s="19" t="s">
        <v>159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9" t="s">
        <v>83</v>
      </c>
      <c r="BK112" s="157">
        <f>ROUND(I112*H112,2)</f>
        <v>0</v>
      </c>
      <c r="BL112" s="19" t="s">
        <v>174</v>
      </c>
      <c r="BM112" s="156" t="s">
        <v>731</v>
      </c>
    </row>
    <row r="113" spans="1:65" s="2" customFormat="1">
      <c r="A113" s="34"/>
      <c r="B113" s="35"/>
      <c r="C113" s="34"/>
      <c r="D113" s="163" t="s">
        <v>176</v>
      </c>
      <c r="E113" s="34"/>
      <c r="F113" s="164" t="s">
        <v>225</v>
      </c>
      <c r="G113" s="34"/>
      <c r="H113" s="34"/>
      <c r="I113" s="160"/>
      <c r="J113" s="34"/>
      <c r="K113" s="34"/>
      <c r="L113" s="35"/>
      <c r="M113" s="161"/>
      <c r="N113" s="162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176</v>
      </c>
      <c r="AU113" s="19" t="s">
        <v>85</v>
      </c>
    </row>
    <row r="114" spans="1:65" s="13" customFormat="1">
      <c r="B114" s="165"/>
      <c r="D114" s="158" t="s">
        <v>178</v>
      </c>
      <c r="E114" s="166" t="s">
        <v>3</v>
      </c>
      <c r="F114" s="167" t="s">
        <v>226</v>
      </c>
      <c r="H114" s="166" t="s">
        <v>3</v>
      </c>
      <c r="I114" s="168"/>
      <c r="L114" s="165"/>
      <c r="M114" s="169"/>
      <c r="N114" s="170"/>
      <c r="O114" s="170"/>
      <c r="P114" s="170"/>
      <c r="Q114" s="170"/>
      <c r="R114" s="170"/>
      <c r="S114" s="170"/>
      <c r="T114" s="171"/>
      <c r="AT114" s="166" t="s">
        <v>178</v>
      </c>
      <c r="AU114" s="166" t="s">
        <v>85</v>
      </c>
      <c r="AV114" s="13" t="s">
        <v>83</v>
      </c>
      <c r="AW114" s="13" t="s">
        <v>37</v>
      </c>
      <c r="AX114" s="13" t="s">
        <v>76</v>
      </c>
      <c r="AY114" s="166" t="s">
        <v>159</v>
      </c>
    </row>
    <row r="115" spans="1:65" s="14" customFormat="1">
      <c r="B115" s="172"/>
      <c r="D115" s="158" t="s">
        <v>178</v>
      </c>
      <c r="E115" s="173" t="s">
        <v>3</v>
      </c>
      <c r="F115" s="174" t="s">
        <v>732</v>
      </c>
      <c r="H115" s="175">
        <v>223.59399999999999</v>
      </c>
      <c r="I115" s="176"/>
      <c r="L115" s="172"/>
      <c r="M115" s="177"/>
      <c r="N115" s="178"/>
      <c r="O115" s="178"/>
      <c r="P115" s="178"/>
      <c r="Q115" s="178"/>
      <c r="R115" s="178"/>
      <c r="S115" s="178"/>
      <c r="T115" s="179"/>
      <c r="AT115" s="173" t="s">
        <v>178</v>
      </c>
      <c r="AU115" s="173" t="s">
        <v>85</v>
      </c>
      <c r="AV115" s="14" t="s">
        <v>85</v>
      </c>
      <c r="AW115" s="14" t="s">
        <v>37</v>
      </c>
      <c r="AX115" s="14" t="s">
        <v>76</v>
      </c>
      <c r="AY115" s="173" t="s">
        <v>159</v>
      </c>
    </row>
    <row r="116" spans="1:65" s="15" customFormat="1">
      <c r="B116" s="180"/>
      <c r="D116" s="158" t="s">
        <v>178</v>
      </c>
      <c r="E116" s="181" t="s">
        <v>3</v>
      </c>
      <c r="F116" s="182" t="s">
        <v>182</v>
      </c>
      <c r="H116" s="183">
        <v>223.59399999999999</v>
      </c>
      <c r="I116" s="184"/>
      <c r="L116" s="180"/>
      <c r="M116" s="185"/>
      <c r="N116" s="186"/>
      <c r="O116" s="186"/>
      <c r="P116" s="186"/>
      <c r="Q116" s="186"/>
      <c r="R116" s="186"/>
      <c r="S116" s="186"/>
      <c r="T116" s="187"/>
      <c r="AT116" s="181" t="s">
        <v>178</v>
      </c>
      <c r="AU116" s="181" t="s">
        <v>85</v>
      </c>
      <c r="AV116" s="15" t="s">
        <v>174</v>
      </c>
      <c r="AW116" s="15" t="s">
        <v>37</v>
      </c>
      <c r="AX116" s="15" t="s">
        <v>83</v>
      </c>
      <c r="AY116" s="181" t="s">
        <v>159</v>
      </c>
    </row>
    <row r="117" spans="1:65" s="2" customFormat="1" ht="33" customHeight="1">
      <c r="A117" s="34"/>
      <c r="B117" s="144"/>
      <c r="C117" s="145" t="s">
        <v>183</v>
      </c>
      <c r="D117" s="145" t="s">
        <v>161</v>
      </c>
      <c r="E117" s="146" t="s">
        <v>385</v>
      </c>
      <c r="F117" s="147" t="s">
        <v>386</v>
      </c>
      <c r="G117" s="148" t="s">
        <v>207</v>
      </c>
      <c r="H117" s="149">
        <v>101.714</v>
      </c>
      <c r="I117" s="150"/>
      <c r="J117" s="151">
        <f>ROUND(I117*H117,2)</f>
        <v>0</v>
      </c>
      <c r="K117" s="147" t="s">
        <v>173</v>
      </c>
      <c r="L117" s="35"/>
      <c r="M117" s="152" t="s">
        <v>3</v>
      </c>
      <c r="N117" s="153" t="s">
        <v>47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174</v>
      </c>
      <c r="AT117" s="156" t="s">
        <v>161</v>
      </c>
      <c r="AU117" s="156" t="s">
        <v>85</v>
      </c>
      <c r="AY117" s="19" t="s">
        <v>159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83</v>
      </c>
      <c r="BK117" s="157">
        <f>ROUND(I117*H117,2)</f>
        <v>0</v>
      </c>
      <c r="BL117" s="19" t="s">
        <v>174</v>
      </c>
      <c r="BM117" s="156" t="s">
        <v>733</v>
      </c>
    </row>
    <row r="118" spans="1:65" s="2" customFormat="1">
      <c r="A118" s="34"/>
      <c r="B118" s="35"/>
      <c r="C118" s="34"/>
      <c r="D118" s="163" t="s">
        <v>176</v>
      </c>
      <c r="E118" s="34"/>
      <c r="F118" s="164" t="s">
        <v>388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176</v>
      </c>
      <c r="AU118" s="19" t="s">
        <v>85</v>
      </c>
    </row>
    <row r="119" spans="1:65" s="13" customFormat="1">
      <c r="B119" s="165"/>
      <c r="D119" s="158" t="s">
        <v>178</v>
      </c>
      <c r="E119" s="166" t="s">
        <v>3</v>
      </c>
      <c r="F119" s="167" t="s">
        <v>389</v>
      </c>
      <c r="H119" s="166" t="s">
        <v>3</v>
      </c>
      <c r="I119" s="168"/>
      <c r="L119" s="165"/>
      <c r="M119" s="169"/>
      <c r="N119" s="170"/>
      <c r="O119" s="170"/>
      <c r="P119" s="170"/>
      <c r="Q119" s="170"/>
      <c r="R119" s="170"/>
      <c r="S119" s="170"/>
      <c r="T119" s="171"/>
      <c r="AT119" s="166" t="s">
        <v>178</v>
      </c>
      <c r="AU119" s="166" t="s">
        <v>85</v>
      </c>
      <c r="AV119" s="13" t="s">
        <v>83</v>
      </c>
      <c r="AW119" s="13" t="s">
        <v>37</v>
      </c>
      <c r="AX119" s="13" t="s">
        <v>76</v>
      </c>
      <c r="AY119" s="166" t="s">
        <v>159</v>
      </c>
    </row>
    <row r="120" spans="1:65" s="13" customFormat="1">
      <c r="B120" s="165"/>
      <c r="D120" s="158" t="s">
        <v>178</v>
      </c>
      <c r="E120" s="166" t="s">
        <v>3</v>
      </c>
      <c r="F120" s="167" t="s">
        <v>378</v>
      </c>
      <c r="H120" s="166" t="s">
        <v>3</v>
      </c>
      <c r="I120" s="168"/>
      <c r="L120" s="165"/>
      <c r="M120" s="169"/>
      <c r="N120" s="170"/>
      <c r="O120" s="170"/>
      <c r="P120" s="170"/>
      <c r="Q120" s="170"/>
      <c r="R120" s="170"/>
      <c r="S120" s="170"/>
      <c r="T120" s="171"/>
      <c r="AT120" s="166" t="s">
        <v>178</v>
      </c>
      <c r="AU120" s="166" t="s">
        <v>85</v>
      </c>
      <c r="AV120" s="13" t="s">
        <v>83</v>
      </c>
      <c r="AW120" s="13" t="s">
        <v>37</v>
      </c>
      <c r="AX120" s="13" t="s">
        <v>76</v>
      </c>
      <c r="AY120" s="166" t="s">
        <v>159</v>
      </c>
    </row>
    <row r="121" spans="1:65" s="13" customFormat="1">
      <c r="B121" s="165"/>
      <c r="D121" s="158" t="s">
        <v>178</v>
      </c>
      <c r="E121" s="166" t="s">
        <v>3</v>
      </c>
      <c r="F121" s="167" t="s">
        <v>726</v>
      </c>
      <c r="H121" s="166" t="s">
        <v>3</v>
      </c>
      <c r="I121" s="168"/>
      <c r="L121" s="165"/>
      <c r="M121" s="169"/>
      <c r="N121" s="170"/>
      <c r="O121" s="170"/>
      <c r="P121" s="170"/>
      <c r="Q121" s="170"/>
      <c r="R121" s="170"/>
      <c r="S121" s="170"/>
      <c r="T121" s="171"/>
      <c r="AT121" s="166" t="s">
        <v>178</v>
      </c>
      <c r="AU121" s="166" t="s">
        <v>85</v>
      </c>
      <c r="AV121" s="13" t="s">
        <v>83</v>
      </c>
      <c r="AW121" s="13" t="s">
        <v>37</v>
      </c>
      <c r="AX121" s="13" t="s">
        <v>76</v>
      </c>
      <c r="AY121" s="166" t="s">
        <v>159</v>
      </c>
    </row>
    <row r="122" spans="1:65" s="14" customFormat="1">
      <c r="B122" s="172"/>
      <c r="D122" s="158" t="s">
        <v>178</v>
      </c>
      <c r="E122" s="173" t="s">
        <v>3</v>
      </c>
      <c r="F122" s="174" t="s">
        <v>727</v>
      </c>
      <c r="H122" s="175">
        <v>107.321</v>
      </c>
      <c r="I122" s="176"/>
      <c r="L122" s="172"/>
      <c r="M122" s="177"/>
      <c r="N122" s="178"/>
      <c r="O122" s="178"/>
      <c r="P122" s="178"/>
      <c r="Q122" s="178"/>
      <c r="R122" s="178"/>
      <c r="S122" s="178"/>
      <c r="T122" s="179"/>
      <c r="AT122" s="173" t="s">
        <v>178</v>
      </c>
      <c r="AU122" s="173" t="s">
        <v>85</v>
      </c>
      <c r="AV122" s="14" t="s">
        <v>85</v>
      </c>
      <c r="AW122" s="14" t="s">
        <v>37</v>
      </c>
      <c r="AX122" s="14" t="s">
        <v>76</v>
      </c>
      <c r="AY122" s="173" t="s">
        <v>159</v>
      </c>
    </row>
    <row r="123" spans="1:65" s="14" customFormat="1">
      <c r="B123" s="172"/>
      <c r="D123" s="158" t="s">
        <v>178</v>
      </c>
      <c r="E123" s="173" t="s">
        <v>3</v>
      </c>
      <c r="F123" s="174" t="s">
        <v>728</v>
      </c>
      <c r="H123" s="175">
        <v>2.2679999999999998</v>
      </c>
      <c r="I123" s="176"/>
      <c r="L123" s="172"/>
      <c r="M123" s="177"/>
      <c r="N123" s="178"/>
      <c r="O123" s="178"/>
      <c r="P123" s="178"/>
      <c r="Q123" s="178"/>
      <c r="R123" s="178"/>
      <c r="S123" s="178"/>
      <c r="T123" s="179"/>
      <c r="AT123" s="173" t="s">
        <v>178</v>
      </c>
      <c r="AU123" s="173" t="s">
        <v>85</v>
      </c>
      <c r="AV123" s="14" t="s">
        <v>85</v>
      </c>
      <c r="AW123" s="14" t="s">
        <v>37</v>
      </c>
      <c r="AX123" s="14" t="s">
        <v>76</v>
      </c>
      <c r="AY123" s="173" t="s">
        <v>159</v>
      </c>
    </row>
    <row r="124" spans="1:65" s="16" customFormat="1">
      <c r="B124" s="205"/>
      <c r="D124" s="158" t="s">
        <v>178</v>
      </c>
      <c r="E124" s="206" t="s">
        <v>3</v>
      </c>
      <c r="F124" s="207" t="s">
        <v>725</v>
      </c>
      <c r="H124" s="208">
        <v>109.589</v>
      </c>
      <c r="I124" s="209"/>
      <c r="L124" s="205"/>
      <c r="M124" s="210"/>
      <c r="N124" s="211"/>
      <c r="O124" s="211"/>
      <c r="P124" s="211"/>
      <c r="Q124" s="211"/>
      <c r="R124" s="211"/>
      <c r="S124" s="211"/>
      <c r="T124" s="212"/>
      <c r="AT124" s="206" t="s">
        <v>178</v>
      </c>
      <c r="AU124" s="206" t="s">
        <v>85</v>
      </c>
      <c r="AV124" s="16" t="s">
        <v>183</v>
      </c>
      <c r="AW124" s="16" t="s">
        <v>37</v>
      </c>
      <c r="AX124" s="16" t="s">
        <v>76</v>
      </c>
      <c r="AY124" s="206" t="s">
        <v>159</v>
      </c>
    </row>
    <row r="125" spans="1:65" s="13" customFormat="1">
      <c r="B125" s="165"/>
      <c r="D125" s="158" t="s">
        <v>178</v>
      </c>
      <c r="E125" s="166" t="s">
        <v>3</v>
      </c>
      <c r="F125" s="167" t="s">
        <v>729</v>
      </c>
      <c r="H125" s="166" t="s">
        <v>3</v>
      </c>
      <c r="I125" s="168"/>
      <c r="L125" s="165"/>
      <c r="M125" s="169"/>
      <c r="N125" s="170"/>
      <c r="O125" s="170"/>
      <c r="P125" s="170"/>
      <c r="Q125" s="170"/>
      <c r="R125" s="170"/>
      <c r="S125" s="170"/>
      <c r="T125" s="171"/>
      <c r="AT125" s="166" t="s">
        <v>178</v>
      </c>
      <c r="AU125" s="166" t="s">
        <v>85</v>
      </c>
      <c r="AV125" s="13" t="s">
        <v>83</v>
      </c>
      <c r="AW125" s="13" t="s">
        <v>37</v>
      </c>
      <c r="AX125" s="13" t="s">
        <v>76</v>
      </c>
      <c r="AY125" s="166" t="s">
        <v>159</v>
      </c>
    </row>
    <row r="126" spans="1:65" s="14" customFormat="1">
      <c r="B126" s="172"/>
      <c r="D126" s="158" t="s">
        <v>178</v>
      </c>
      <c r="E126" s="173" t="s">
        <v>3</v>
      </c>
      <c r="F126" s="174" t="s">
        <v>730</v>
      </c>
      <c r="H126" s="175">
        <v>-7.875</v>
      </c>
      <c r="I126" s="176"/>
      <c r="L126" s="172"/>
      <c r="M126" s="177"/>
      <c r="N126" s="178"/>
      <c r="O126" s="178"/>
      <c r="P126" s="178"/>
      <c r="Q126" s="178"/>
      <c r="R126" s="178"/>
      <c r="S126" s="178"/>
      <c r="T126" s="179"/>
      <c r="AT126" s="173" t="s">
        <v>178</v>
      </c>
      <c r="AU126" s="173" t="s">
        <v>85</v>
      </c>
      <c r="AV126" s="14" t="s">
        <v>85</v>
      </c>
      <c r="AW126" s="14" t="s">
        <v>37</v>
      </c>
      <c r="AX126" s="14" t="s">
        <v>76</v>
      </c>
      <c r="AY126" s="173" t="s">
        <v>159</v>
      </c>
    </row>
    <row r="127" spans="1:65" s="16" customFormat="1">
      <c r="B127" s="205"/>
      <c r="D127" s="158" t="s">
        <v>178</v>
      </c>
      <c r="E127" s="206" t="s">
        <v>3</v>
      </c>
      <c r="F127" s="207" t="s">
        <v>725</v>
      </c>
      <c r="H127" s="208">
        <v>-7.875</v>
      </c>
      <c r="I127" s="209"/>
      <c r="L127" s="205"/>
      <c r="M127" s="210"/>
      <c r="N127" s="211"/>
      <c r="O127" s="211"/>
      <c r="P127" s="211"/>
      <c r="Q127" s="211"/>
      <c r="R127" s="211"/>
      <c r="S127" s="211"/>
      <c r="T127" s="212"/>
      <c r="AT127" s="206" t="s">
        <v>178</v>
      </c>
      <c r="AU127" s="206" t="s">
        <v>85</v>
      </c>
      <c r="AV127" s="16" t="s">
        <v>183</v>
      </c>
      <c r="AW127" s="16" t="s">
        <v>37</v>
      </c>
      <c r="AX127" s="16" t="s">
        <v>76</v>
      </c>
      <c r="AY127" s="206" t="s">
        <v>159</v>
      </c>
    </row>
    <row r="128" spans="1:65" s="15" customFormat="1">
      <c r="B128" s="180"/>
      <c r="D128" s="158" t="s">
        <v>178</v>
      </c>
      <c r="E128" s="181" t="s">
        <v>3</v>
      </c>
      <c r="F128" s="182" t="s">
        <v>182</v>
      </c>
      <c r="H128" s="183">
        <v>101.714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178</v>
      </c>
      <c r="AU128" s="181" t="s">
        <v>85</v>
      </c>
      <c r="AV128" s="15" t="s">
        <v>174</v>
      </c>
      <c r="AW128" s="15" t="s">
        <v>37</v>
      </c>
      <c r="AX128" s="15" t="s">
        <v>83</v>
      </c>
      <c r="AY128" s="181" t="s">
        <v>159</v>
      </c>
    </row>
    <row r="129" spans="1:65" s="2" customFormat="1" ht="16.5" customHeight="1">
      <c r="A129" s="34"/>
      <c r="B129" s="144"/>
      <c r="C129" s="188" t="s">
        <v>174</v>
      </c>
      <c r="D129" s="188" t="s">
        <v>278</v>
      </c>
      <c r="E129" s="189" t="s">
        <v>390</v>
      </c>
      <c r="F129" s="190" t="s">
        <v>391</v>
      </c>
      <c r="G129" s="191" t="s">
        <v>242</v>
      </c>
      <c r="H129" s="192">
        <v>179.017</v>
      </c>
      <c r="I129" s="193"/>
      <c r="J129" s="194">
        <f>ROUND(I129*H129,2)</f>
        <v>0</v>
      </c>
      <c r="K129" s="190" t="s">
        <v>165</v>
      </c>
      <c r="L129" s="195"/>
      <c r="M129" s="196" t="s">
        <v>3</v>
      </c>
      <c r="N129" s="197" t="s">
        <v>47</v>
      </c>
      <c r="O129" s="55"/>
      <c r="P129" s="154">
        <f>O129*H129</f>
        <v>0</v>
      </c>
      <c r="Q129" s="154">
        <v>1</v>
      </c>
      <c r="R129" s="154">
        <f>Q129*H129</f>
        <v>179.017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221</v>
      </c>
      <c r="AT129" s="156" t="s">
        <v>278</v>
      </c>
      <c r="AU129" s="156" t="s">
        <v>85</v>
      </c>
      <c r="AY129" s="19" t="s">
        <v>159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83</v>
      </c>
      <c r="BK129" s="157">
        <f>ROUND(I129*H129,2)</f>
        <v>0</v>
      </c>
      <c r="BL129" s="19" t="s">
        <v>174</v>
      </c>
      <c r="BM129" s="156" t="s">
        <v>734</v>
      </c>
    </row>
    <row r="130" spans="1:65" s="2" customFormat="1" ht="29.25">
      <c r="A130" s="34"/>
      <c r="B130" s="35"/>
      <c r="C130" s="34"/>
      <c r="D130" s="158" t="s">
        <v>168</v>
      </c>
      <c r="E130" s="34"/>
      <c r="F130" s="159" t="s">
        <v>393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168</v>
      </c>
      <c r="AU130" s="19" t="s">
        <v>85</v>
      </c>
    </row>
    <row r="131" spans="1:65" s="13" customFormat="1">
      <c r="B131" s="165"/>
      <c r="D131" s="158" t="s">
        <v>178</v>
      </c>
      <c r="E131" s="166" t="s">
        <v>3</v>
      </c>
      <c r="F131" s="167" t="s">
        <v>394</v>
      </c>
      <c r="H131" s="166" t="s">
        <v>3</v>
      </c>
      <c r="I131" s="168"/>
      <c r="L131" s="165"/>
      <c r="M131" s="169"/>
      <c r="N131" s="170"/>
      <c r="O131" s="170"/>
      <c r="P131" s="170"/>
      <c r="Q131" s="170"/>
      <c r="R131" s="170"/>
      <c r="S131" s="170"/>
      <c r="T131" s="171"/>
      <c r="AT131" s="166" t="s">
        <v>178</v>
      </c>
      <c r="AU131" s="166" t="s">
        <v>85</v>
      </c>
      <c r="AV131" s="13" t="s">
        <v>83</v>
      </c>
      <c r="AW131" s="13" t="s">
        <v>37</v>
      </c>
      <c r="AX131" s="13" t="s">
        <v>76</v>
      </c>
      <c r="AY131" s="166" t="s">
        <v>159</v>
      </c>
    </row>
    <row r="132" spans="1:65" s="14" customFormat="1">
      <c r="B132" s="172"/>
      <c r="D132" s="158" t="s">
        <v>178</v>
      </c>
      <c r="E132" s="173" t="s">
        <v>3</v>
      </c>
      <c r="F132" s="174" t="s">
        <v>735</v>
      </c>
      <c r="H132" s="175">
        <v>179.017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178</v>
      </c>
      <c r="AU132" s="173" t="s">
        <v>85</v>
      </c>
      <c r="AV132" s="14" t="s">
        <v>85</v>
      </c>
      <c r="AW132" s="14" t="s">
        <v>37</v>
      </c>
      <c r="AX132" s="14" t="s">
        <v>76</v>
      </c>
      <c r="AY132" s="173" t="s">
        <v>159</v>
      </c>
    </row>
    <row r="133" spans="1:65" s="15" customFormat="1">
      <c r="B133" s="180"/>
      <c r="D133" s="158" t="s">
        <v>178</v>
      </c>
      <c r="E133" s="181" t="s">
        <v>3</v>
      </c>
      <c r="F133" s="182" t="s">
        <v>182</v>
      </c>
      <c r="H133" s="183">
        <v>179.017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178</v>
      </c>
      <c r="AU133" s="181" t="s">
        <v>85</v>
      </c>
      <c r="AV133" s="15" t="s">
        <v>174</v>
      </c>
      <c r="AW133" s="15" t="s">
        <v>37</v>
      </c>
      <c r="AX133" s="15" t="s">
        <v>83</v>
      </c>
      <c r="AY133" s="181" t="s">
        <v>159</v>
      </c>
    </row>
    <row r="134" spans="1:65" s="2" customFormat="1" ht="16.5" customHeight="1">
      <c r="A134" s="34"/>
      <c r="B134" s="144"/>
      <c r="C134" s="145" t="s">
        <v>195</v>
      </c>
      <c r="D134" s="145" t="s">
        <v>161</v>
      </c>
      <c r="E134" s="146" t="s">
        <v>396</v>
      </c>
      <c r="F134" s="147" t="s">
        <v>397</v>
      </c>
      <c r="G134" s="148" t="s">
        <v>172</v>
      </c>
      <c r="H134" s="149">
        <v>339.04500000000002</v>
      </c>
      <c r="I134" s="150"/>
      <c r="J134" s="151">
        <f>ROUND(I134*H134,2)</f>
        <v>0</v>
      </c>
      <c r="K134" s="147" t="s">
        <v>173</v>
      </c>
      <c r="L134" s="35"/>
      <c r="M134" s="152" t="s">
        <v>3</v>
      </c>
      <c r="N134" s="153" t="s">
        <v>47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174</v>
      </c>
      <c r="AT134" s="156" t="s">
        <v>161</v>
      </c>
      <c r="AU134" s="156" t="s">
        <v>85</v>
      </c>
      <c r="AY134" s="19" t="s">
        <v>159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83</v>
      </c>
      <c r="BK134" s="157">
        <f>ROUND(I134*H134,2)</f>
        <v>0</v>
      </c>
      <c r="BL134" s="19" t="s">
        <v>174</v>
      </c>
      <c r="BM134" s="156" t="s">
        <v>736</v>
      </c>
    </row>
    <row r="135" spans="1:65" s="2" customFormat="1">
      <c r="A135" s="34"/>
      <c r="B135" s="35"/>
      <c r="C135" s="34"/>
      <c r="D135" s="163" t="s">
        <v>176</v>
      </c>
      <c r="E135" s="34"/>
      <c r="F135" s="164" t="s">
        <v>399</v>
      </c>
      <c r="G135" s="34"/>
      <c r="H135" s="34"/>
      <c r="I135" s="160"/>
      <c r="J135" s="34"/>
      <c r="K135" s="34"/>
      <c r="L135" s="35"/>
      <c r="M135" s="161"/>
      <c r="N135" s="162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176</v>
      </c>
      <c r="AU135" s="19" t="s">
        <v>85</v>
      </c>
    </row>
    <row r="136" spans="1:65" s="13" customFormat="1">
      <c r="B136" s="165"/>
      <c r="D136" s="158" t="s">
        <v>178</v>
      </c>
      <c r="E136" s="166" t="s">
        <v>3</v>
      </c>
      <c r="F136" s="167" t="s">
        <v>400</v>
      </c>
      <c r="H136" s="166" t="s">
        <v>3</v>
      </c>
      <c r="I136" s="168"/>
      <c r="L136" s="165"/>
      <c r="M136" s="169"/>
      <c r="N136" s="170"/>
      <c r="O136" s="170"/>
      <c r="P136" s="170"/>
      <c r="Q136" s="170"/>
      <c r="R136" s="170"/>
      <c r="S136" s="170"/>
      <c r="T136" s="171"/>
      <c r="AT136" s="166" t="s">
        <v>178</v>
      </c>
      <c r="AU136" s="166" t="s">
        <v>85</v>
      </c>
      <c r="AV136" s="13" t="s">
        <v>83</v>
      </c>
      <c r="AW136" s="13" t="s">
        <v>37</v>
      </c>
      <c r="AX136" s="13" t="s">
        <v>76</v>
      </c>
      <c r="AY136" s="166" t="s">
        <v>159</v>
      </c>
    </row>
    <row r="137" spans="1:65" s="13" customFormat="1">
      <c r="B137" s="165"/>
      <c r="D137" s="158" t="s">
        <v>178</v>
      </c>
      <c r="E137" s="166" t="s">
        <v>3</v>
      </c>
      <c r="F137" s="167" t="s">
        <v>401</v>
      </c>
      <c r="H137" s="166" t="s">
        <v>3</v>
      </c>
      <c r="I137" s="168"/>
      <c r="L137" s="165"/>
      <c r="M137" s="169"/>
      <c r="N137" s="170"/>
      <c r="O137" s="170"/>
      <c r="P137" s="170"/>
      <c r="Q137" s="170"/>
      <c r="R137" s="170"/>
      <c r="S137" s="170"/>
      <c r="T137" s="171"/>
      <c r="AT137" s="166" t="s">
        <v>178</v>
      </c>
      <c r="AU137" s="166" t="s">
        <v>85</v>
      </c>
      <c r="AV137" s="13" t="s">
        <v>83</v>
      </c>
      <c r="AW137" s="13" t="s">
        <v>37</v>
      </c>
      <c r="AX137" s="13" t="s">
        <v>76</v>
      </c>
      <c r="AY137" s="166" t="s">
        <v>159</v>
      </c>
    </row>
    <row r="138" spans="1:65" s="13" customFormat="1">
      <c r="B138" s="165"/>
      <c r="D138" s="158" t="s">
        <v>178</v>
      </c>
      <c r="E138" s="166" t="s">
        <v>3</v>
      </c>
      <c r="F138" s="167" t="s">
        <v>726</v>
      </c>
      <c r="H138" s="166" t="s">
        <v>3</v>
      </c>
      <c r="I138" s="168"/>
      <c r="L138" s="165"/>
      <c r="M138" s="169"/>
      <c r="N138" s="170"/>
      <c r="O138" s="170"/>
      <c r="P138" s="170"/>
      <c r="Q138" s="170"/>
      <c r="R138" s="170"/>
      <c r="S138" s="170"/>
      <c r="T138" s="171"/>
      <c r="AT138" s="166" t="s">
        <v>178</v>
      </c>
      <c r="AU138" s="166" t="s">
        <v>85</v>
      </c>
      <c r="AV138" s="13" t="s">
        <v>83</v>
      </c>
      <c r="AW138" s="13" t="s">
        <v>37</v>
      </c>
      <c r="AX138" s="13" t="s">
        <v>76</v>
      </c>
      <c r="AY138" s="166" t="s">
        <v>159</v>
      </c>
    </row>
    <row r="139" spans="1:65" s="14" customFormat="1">
      <c r="B139" s="172"/>
      <c r="D139" s="158" t="s">
        <v>178</v>
      </c>
      <c r="E139" s="173" t="s">
        <v>3</v>
      </c>
      <c r="F139" s="174" t="s">
        <v>737</v>
      </c>
      <c r="H139" s="175">
        <v>357.73500000000001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178</v>
      </c>
      <c r="AU139" s="173" t="s">
        <v>85</v>
      </c>
      <c r="AV139" s="14" t="s">
        <v>85</v>
      </c>
      <c r="AW139" s="14" t="s">
        <v>37</v>
      </c>
      <c r="AX139" s="14" t="s">
        <v>76</v>
      </c>
      <c r="AY139" s="173" t="s">
        <v>159</v>
      </c>
    </row>
    <row r="140" spans="1:65" s="14" customFormat="1">
      <c r="B140" s="172"/>
      <c r="D140" s="158" t="s">
        <v>178</v>
      </c>
      <c r="E140" s="173" t="s">
        <v>3</v>
      </c>
      <c r="F140" s="174" t="s">
        <v>738</v>
      </c>
      <c r="H140" s="175">
        <v>7.56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178</v>
      </c>
      <c r="AU140" s="173" t="s">
        <v>85</v>
      </c>
      <c r="AV140" s="14" t="s">
        <v>85</v>
      </c>
      <c r="AW140" s="14" t="s">
        <v>37</v>
      </c>
      <c r="AX140" s="14" t="s">
        <v>76</v>
      </c>
      <c r="AY140" s="173" t="s">
        <v>159</v>
      </c>
    </row>
    <row r="141" spans="1:65" s="16" customFormat="1">
      <c r="B141" s="205"/>
      <c r="D141" s="158" t="s">
        <v>178</v>
      </c>
      <c r="E141" s="206" t="s">
        <v>3</v>
      </c>
      <c r="F141" s="207" t="s">
        <v>725</v>
      </c>
      <c r="H141" s="208">
        <v>365.29500000000002</v>
      </c>
      <c r="I141" s="209"/>
      <c r="L141" s="205"/>
      <c r="M141" s="210"/>
      <c r="N141" s="211"/>
      <c r="O141" s="211"/>
      <c r="P141" s="211"/>
      <c r="Q141" s="211"/>
      <c r="R141" s="211"/>
      <c r="S141" s="211"/>
      <c r="T141" s="212"/>
      <c r="AT141" s="206" t="s">
        <v>178</v>
      </c>
      <c r="AU141" s="206" t="s">
        <v>85</v>
      </c>
      <c r="AV141" s="16" t="s">
        <v>183</v>
      </c>
      <c r="AW141" s="16" t="s">
        <v>37</v>
      </c>
      <c r="AX141" s="16" t="s">
        <v>76</v>
      </c>
      <c r="AY141" s="206" t="s">
        <v>159</v>
      </c>
    </row>
    <row r="142" spans="1:65" s="13" customFormat="1">
      <c r="B142" s="165"/>
      <c r="D142" s="158" t="s">
        <v>178</v>
      </c>
      <c r="E142" s="166" t="s">
        <v>3</v>
      </c>
      <c r="F142" s="167" t="s">
        <v>729</v>
      </c>
      <c r="H142" s="166" t="s">
        <v>3</v>
      </c>
      <c r="I142" s="168"/>
      <c r="L142" s="165"/>
      <c r="M142" s="169"/>
      <c r="N142" s="170"/>
      <c r="O142" s="170"/>
      <c r="P142" s="170"/>
      <c r="Q142" s="170"/>
      <c r="R142" s="170"/>
      <c r="S142" s="170"/>
      <c r="T142" s="171"/>
      <c r="AT142" s="166" t="s">
        <v>178</v>
      </c>
      <c r="AU142" s="166" t="s">
        <v>85</v>
      </c>
      <c r="AV142" s="13" t="s">
        <v>83</v>
      </c>
      <c r="AW142" s="13" t="s">
        <v>37</v>
      </c>
      <c r="AX142" s="13" t="s">
        <v>76</v>
      </c>
      <c r="AY142" s="166" t="s">
        <v>159</v>
      </c>
    </row>
    <row r="143" spans="1:65" s="14" customFormat="1">
      <c r="B143" s="172"/>
      <c r="D143" s="158" t="s">
        <v>178</v>
      </c>
      <c r="E143" s="173" t="s">
        <v>3</v>
      </c>
      <c r="F143" s="174" t="s">
        <v>739</v>
      </c>
      <c r="H143" s="175">
        <v>-26.25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178</v>
      </c>
      <c r="AU143" s="173" t="s">
        <v>85</v>
      </c>
      <c r="AV143" s="14" t="s">
        <v>85</v>
      </c>
      <c r="AW143" s="14" t="s">
        <v>37</v>
      </c>
      <c r="AX143" s="14" t="s">
        <v>76</v>
      </c>
      <c r="AY143" s="173" t="s">
        <v>159</v>
      </c>
    </row>
    <row r="144" spans="1:65" s="16" customFormat="1">
      <c r="B144" s="205"/>
      <c r="D144" s="158" t="s">
        <v>178</v>
      </c>
      <c r="E144" s="206" t="s">
        <v>3</v>
      </c>
      <c r="F144" s="207" t="s">
        <v>725</v>
      </c>
      <c r="H144" s="208">
        <v>-26.25</v>
      </c>
      <c r="I144" s="209"/>
      <c r="L144" s="205"/>
      <c r="M144" s="210"/>
      <c r="N144" s="211"/>
      <c r="O144" s="211"/>
      <c r="P144" s="211"/>
      <c r="Q144" s="211"/>
      <c r="R144" s="211"/>
      <c r="S144" s="211"/>
      <c r="T144" s="212"/>
      <c r="AT144" s="206" t="s">
        <v>178</v>
      </c>
      <c r="AU144" s="206" t="s">
        <v>85</v>
      </c>
      <c r="AV144" s="16" t="s">
        <v>183</v>
      </c>
      <c r="AW144" s="16" t="s">
        <v>37</v>
      </c>
      <c r="AX144" s="16" t="s">
        <v>76</v>
      </c>
      <c r="AY144" s="206" t="s">
        <v>159</v>
      </c>
    </row>
    <row r="145" spans="1:65" s="15" customFormat="1">
      <c r="B145" s="180"/>
      <c r="D145" s="158" t="s">
        <v>178</v>
      </c>
      <c r="E145" s="181" t="s">
        <v>3</v>
      </c>
      <c r="F145" s="182" t="s">
        <v>182</v>
      </c>
      <c r="H145" s="183">
        <v>339.04500000000002</v>
      </c>
      <c r="I145" s="184"/>
      <c r="L145" s="180"/>
      <c r="M145" s="185"/>
      <c r="N145" s="186"/>
      <c r="O145" s="186"/>
      <c r="P145" s="186"/>
      <c r="Q145" s="186"/>
      <c r="R145" s="186"/>
      <c r="S145" s="186"/>
      <c r="T145" s="187"/>
      <c r="AT145" s="181" t="s">
        <v>178</v>
      </c>
      <c r="AU145" s="181" t="s">
        <v>85</v>
      </c>
      <c r="AV145" s="15" t="s">
        <v>174</v>
      </c>
      <c r="AW145" s="15" t="s">
        <v>37</v>
      </c>
      <c r="AX145" s="15" t="s">
        <v>83</v>
      </c>
      <c r="AY145" s="181" t="s">
        <v>159</v>
      </c>
    </row>
    <row r="146" spans="1:65" s="12" customFormat="1" ht="22.9" customHeight="1">
      <c r="B146" s="131"/>
      <c r="D146" s="132" t="s">
        <v>75</v>
      </c>
      <c r="E146" s="142" t="s">
        <v>195</v>
      </c>
      <c r="F146" s="142" t="s">
        <v>403</v>
      </c>
      <c r="I146" s="134"/>
      <c r="J146" s="143">
        <f>BK146</f>
        <v>0</v>
      </c>
      <c r="L146" s="131"/>
      <c r="M146" s="136"/>
      <c r="N146" s="137"/>
      <c r="O146" s="137"/>
      <c r="P146" s="138">
        <f>SUM(P147:P173)</f>
        <v>0</v>
      </c>
      <c r="Q146" s="137"/>
      <c r="R146" s="138">
        <f>SUM(R147:R173)</f>
        <v>272.04002600000001</v>
      </c>
      <c r="S146" s="137"/>
      <c r="T146" s="139">
        <f>SUM(T147:T173)</f>
        <v>0</v>
      </c>
      <c r="AR146" s="132" t="s">
        <v>83</v>
      </c>
      <c r="AT146" s="140" t="s">
        <v>75</v>
      </c>
      <c r="AU146" s="140" t="s">
        <v>83</v>
      </c>
      <c r="AY146" s="132" t="s">
        <v>159</v>
      </c>
      <c r="BK146" s="141">
        <f>SUM(BK147:BK173)</f>
        <v>0</v>
      </c>
    </row>
    <row r="147" spans="1:65" s="2" customFormat="1" ht="21.75" customHeight="1">
      <c r="A147" s="34"/>
      <c r="B147" s="144"/>
      <c r="C147" s="145" t="s">
        <v>204</v>
      </c>
      <c r="D147" s="145" t="s">
        <v>161</v>
      </c>
      <c r="E147" s="146" t="s">
        <v>740</v>
      </c>
      <c r="F147" s="147" t="s">
        <v>741</v>
      </c>
      <c r="G147" s="148" t="s">
        <v>172</v>
      </c>
      <c r="H147" s="149">
        <v>339.04500000000002</v>
      </c>
      <c r="I147" s="150"/>
      <c r="J147" s="151">
        <f>ROUND(I147*H147,2)</f>
        <v>0</v>
      </c>
      <c r="K147" s="147" t="s">
        <v>173</v>
      </c>
      <c r="L147" s="35"/>
      <c r="M147" s="152" t="s">
        <v>3</v>
      </c>
      <c r="N147" s="153" t="s">
        <v>47</v>
      </c>
      <c r="O147" s="55"/>
      <c r="P147" s="154">
        <f>O147*H147</f>
        <v>0</v>
      </c>
      <c r="Q147" s="154">
        <v>0.57499999999999996</v>
      </c>
      <c r="R147" s="154">
        <f>Q147*H147</f>
        <v>194.950875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174</v>
      </c>
      <c r="AT147" s="156" t="s">
        <v>161</v>
      </c>
      <c r="AU147" s="156" t="s">
        <v>85</v>
      </c>
      <c r="AY147" s="19" t="s">
        <v>159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83</v>
      </c>
      <c r="BK147" s="157">
        <f>ROUND(I147*H147,2)</f>
        <v>0</v>
      </c>
      <c r="BL147" s="19" t="s">
        <v>174</v>
      </c>
      <c r="BM147" s="156" t="s">
        <v>742</v>
      </c>
    </row>
    <row r="148" spans="1:65" s="2" customFormat="1">
      <c r="A148" s="34"/>
      <c r="B148" s="35"/>
      <c r="C148" s="34"/>
      <c r="D148" s="163" t="s">
        <v>176</v>
      </c>
      <c r="E148" s="34"/>
      <c r="F148" s="164" t="s">
        <v>743</v>
      </c>
      <c r="G148" s="34"/>
      <c r="H148" s="34"/>
      <c r="I148" s="160"/>
      <c r="J148" s="34"/>
      <c r="K148" s="34"/>
      <c r="L148" s="35"/>
      <c r="M148" s="161"/>
      <c r="N148" s="162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176</v>
      </c>
      <c r="AU148" s="19" t="s">
        <v>85</v>
      </c>
    </row>
    <row r="149" spans="1:65" s="13" customFormat="1">
      <c r="B149" s="165"/>
      <c r="D149" s="158" t="s">
        <v>178</v>
      </c>
      <c r="E149" s="166" t="s">
        <v>3</v>
      </c>
      <c r="F149" s="167" t="s">
        <v>744</v>
      </c>
      <c r="H149" s="166" t="s">
        <v>3</v>
      </c>
      <c r="I149" s="168"/>
      <c r="L149" s="165"/>
      <c r="M149" s="169"/>
      <c r="N149" s="170"/>
      <c r="O149" s="170"/>
      <c r="P149" s="170"/>
      <c r="Q149" s="170"/>
      <c r="R149" s="170"/>
      <c r="S149" s="170"/>
      <c r="T149" s="171"/>
      <c r="AT149" s="166" t="s">
        <v>178</v>
      </c>
      <c r="AU149" s="166" t="s">
        <v>85</v>
      </c>
      <c r="AV149" s="13" t="s">
        <v>83</v>
      </c>
      <c r="AW149" s="13" t="s">
        <v>37</v>
      </c>
      <c r="AX149" s="13" t="s">
        <v>76</v>
      </c>
      <c r="AY149" s="166" t="s">
        <v>159</v>
      </c>
    </row>
    <row r="150" spans="1:65" s="13" customFormat="1">
      <c r="B150" s="165"/>
      <c r="D150" s="158" t="s">
        <v>178</v>
      </c>
      <c r="E150" s="166" t="s">
        <v>3</v>
      </c>
      <c r="F150" s="167" t="s">
        <v>378</v>
      </c>
      <c r="H150" s="166" t="s">
        <v>3</v>
      </c>
      <c r="I150" s="168"/>
      <c r="L150" s="165"/>
      <c r="M150" s="169"/>
      <c r="N150" s="170"/>
      <c r="O150" s="170"/>
      <c r="P150" s="170"/>
      <c r="Q150" s="170"/>
      <c r="R150" s="170"/>
      <c r="S150" s="170"/>
      <c r="T150" s="171"/>
      <c r="AT150" s="166" t="s">
        <v>178</v>
      </c>
      <c r="AU150" s="166" t="s">
        <v>85</v>
      </c>
      <c r="AV150" s="13" t="s">
        <v>83</v>
      </c>
      <c r="AW150" s="13" t="s">
        <v>37</v>
      </c>
      <c r="AX150" s="13" t="s">
        <v>76</v>
      </c>
      <c r="AY150" s="166" t="s">
        <v>159</v>
      </c>
    </row>
    <row r="151" spans="1:65" s="13" customFormat="1">
      <c r="B151" s="165"/>
      <c r="D151" s="158" t="s">
        <v>178</v>
      </c>
      <c r="E151" s="166" t="s">
        <v>3</v>
      </c>
      <c r="F151" s="167" t="s">
        <v>726</v>
      </c>
      <c r="H151" s="166" t="s">
        <v>3</v>
      </c>
      <c r="I151" s="168"/>
      <c r="L151" s="165"/>
      <c r="M151" s="169"/>
      <c r="N151" s="170"/>
      <c r="O151" s="170"/>
      <c r="P151" s="170"/>
      <c r="Q151" s="170"/>
      <c r="R151" s="170"/>
      <c r="S151" s="170"/>
      <c r="T151" s="171"/>
      <c r="AT151" s="166" t="s">
        <v>178</v>
      </c>
      <c r="AU151" s="166" t="s">
        <v>85</v>
      </c>
      <c r="AV151" s="13" t="s">
        <v>83</v>
      </c>
      <c r="AW151" s="13" t="s">
        <v>37</v>
      </c>
      <c r="AX151" s="13" t="s">
        <v>76</v>
      </c>
      <c r="AY151" s="166" t="s">
        <v>159</v>
      </c>
    </row>
    <row r="152" spans="1:65" s="14" customFormat="1">
      <c r="B152" s="172"/>
      <c r="D152" s="158" t="s">
        <v>178</v>
      </c>
      <c r="E152" s="173" t="s">
        <v>3</v>
      </c>
      <c r="F152" s="174" t="s">
        <v>737</v>
      </c>
      <c r="H152" s="175">
        <v>357.73500000000001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3" t="s">
        <v>178</v>
      </c>
      <c r="AU152" s="173" t="s">
        <v>85</v>
      </c>
      <c r="AV152" s="14" t="s">
        <v>85</v>
      </c>
      <c r="AW152" s="14" t="s">
        <v>37</v>
      </c>
      <c r="AX152" s="14" t="s">
        <v>76</v>
      </c>
      <c r="AY152" s="173" t="s">
        <v>159</v>
      </c>
    </row>
    <row r="153" spans="1:65" s="14" customFormat="1">
      <c r="B153" s="172"/>
      <c r="D153" s="158" t="s">
        <v>178</v>
      </c>
      <c r="E153" s="173" t="s">
        <v>3</v>
      </c>
      <c r="F153" s="174" t="s">
        <v>738</v>
      </c>
      <c r="H153" s="175">
        <v>7.56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178</v>
      </c>
      <c r="AU153" s="173" t="s">
        <v>85</v>
      </c>
      <c r="AV153" s="14" t="s">
        <v>85</v>
      </c>
      <c r="AW153" s="14" t="s">
        <v>37</v>
      </c>
      <c r="AX153" s="14" t="s">
        <v>76</v>
      </c>
      <c r="AY153" s="173" t="s">
        <v>159</v>
      </c>
    </row>
    <row r="154" spans="1:65" s="16" customFormat="1">
      <c r="B154" s="205"/>
      <c r="D154" s="158" t="s">
        <v>178</v>
      </c>
      <c r="E154" s="206" t="s">
        <v>3</v>
      </c>
      <c r="F154" s="207" t="s">
        <v>725</v>
      </c>
      <c r="H154" s="208">
        <v>365.29500000000002</v>
      </c>
      <c r="I154" s="209"/>
      <c r="L154" s="205"/>
      <c r="M154" s="210"/>
      <c r="N154" s="211"/>
      <c r="O154" s="211"/>
      <c r="P154" s="211"/>
      <c r="Q154" s="211"/>
      <c r="R154" s="211"/>
      <c r="S154" s="211"/>
      <c r="T154" s="212"/>
      <c r="AT154" s="206" t="s">
        <v>178</v>
      </c>
      <c r="AU154" s="206" t="s">
        <v>85</v>
      </c>
      <c r="AV154" s="16" t="s">
        <v>183</v>
      </c>
      <c r="AW154" s="16" t="s">
        <v>37</v>
      </c>
      <c r="AX154" s="16" t="s">
        <v>76</v>
      </c>
      <c r="AY154" s="206" t="s">
        <v>159</v>
      </c>
    </row>
    <row r="155" spans="1:65" s="13" customFormat="1">
      <c r="B155" s="165"/>
      <c r="D155" s="158" t="s">
        <v>178</v>
      </c>
      <c r="E155" s="166" t="s">
        <v>3</v>
      </c>
      <c r="F155" s="167" t="s">
        <v>729</v>
      </c>
      <c r="H155" s="166" t="s">
        <v>3</v>
      </c>
      <c r="I155" s="168"/>
      <c r="L155" s="165"/>
      <c r="M155" s="169"/>
      <c r="N155" s="170"/>
      <c r="O155" s="170"/>
      <c r="P155" s="170"/>
      <c r="Q155" s="170"/>
      <c r="R155" s="170"/>
      <c r="S155" s="170"/>
      <c r="T155" s="171"/>
      <c r="AT155" s="166" t="s">
        <v>178</v>
      </c>
      <c r="AU155" s="166" t="s">
        <v>85</v>
      </c>
      <c r="AV155" s="13" t="s">
        <v>83</v>
      </c>
      <c r="AW155" s="13" t="s">
        <v>37</v>
      </c>
      <c r="AX155" s="13" t="s">
        <v>76</v>
      </c>
      <c r="AY155" s="166" t="s">
        <v>159</v>
      </c>
    </row>
    <row r="156" spans="1:65" s="14" customFormat="1">
      <c r="B156" s="172"/>
      <c r="D156" s="158" t="s">
        <v>178</v>
      </c>
      <c r="E156" s="173" t="s">
        <v>3</v>
      </c>
      <c r="F156" s="174" t="s">
        <v>739</v>
      </c>
      <c r="H156" s="175">
        <v>-26.25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178</v>
      </c>
      <c r="AU156" s="173" t="s">
        <v>85</v>
      </c>
      <c r="AV156" s="14" t="s">
        <v>85</v>
      </c>
      <c r="AW156" s="14" t="s">
        <v>37</v>
      </c>
      <c r="AX156" s="14" t="s">
        <v>76</v>
      </c>
      <c r="AY156" s="173" t="s">
        <v>159</v>
      </c>
    </row>
    <row r="157" spans="1:65" s="16" customFormat="1">
      <c r="B157" s="205"/>
      <c r="D157" s="158" t="s">
        <v>178</v>
      </c>
      <c r="E157" s="206" t="s">
        <v>3</v>
      </c>
      <c r="F157" s="207" t="s">
        <v>725</v>
      </c>
      <c r="H157" s="208">
        <v>-26.25</v>
      </c>
      <c r="I157" s="209"/>
      <c r="L157" s="205"/>
      <c r="M157" s="210"/>
      <c r="N157" s="211"/>
      <c r="O157" s="211"/>
      <c r="P157" s="211"/>
      <c r="Q157" s="211"/>
      <c r="R157" s="211"/>
      <c r="S157" s="211"/>
      <c r="T157" s="212"/>
      <c r="AT157" s="206" t="s">
        <v>178</v>
      </c>
      <c r="AU157" s="206" t="s">
        <v>85</v>
      </c>
      <c r="AV157" s="16" t="s">
        <v>183</v>
      </c>
      <c r="AW157" s="16" t="s">
        <v>37</v>
      </c>
      <c r="AX157" s="16" t="s">
        <v>76</v>
      </c>
      <c r="AY157" s="206" t="s">
        <v>159</v>
      </c>
    </row>
    <row r="158" spans="1:65" s="15" customFormat="1">
      <c r="B158" s="180"/>
      <c r="D158" s="158" t="s">
        <v>178</v>
      </c>
      <c r="E158" s="181" t="s">
        <v>3</v>
      </c>
      <c r="F158" s="182" t="s">
        <v>182</v>
      </c>
      <c r="H158" s="183">
        <v>339.04500000000002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178</v>
      </c>
      <c r="AU158" s="181" t="s">
        <v>85</v>
      </c>
      <c r="AV158" s="15" t="s">
        <v>174</v>
      </c>
      <c r="AW158" s="15" t="s">
        <v>37</v>
      </c>
      <c r="AX158" s="15" t="s">
        <v>83</v>
      </c>
      <c r="AY158" s="181" t="s">
        <v>159</v>
      </c>
    </row>
    <row r="159" spans="1:65" s="2" customFormat="1" ht="44.25" customHeight="1">
      <c r="A159" s="34"/>
      <c r="B159" s="144"/>
      <c r="C159" s="145" t="s">
        <v>212</v>
      </c>
      <c r="D159" s="145" t="s">
        <v>161</v>
      </c>
      <c r="E159" s="146" t="s">
        <v>745</v>
      </c>
      <c r="F159" s="147" t="s">
        <v>746</v>
      </c>
      <c r="G159" s="148" t="s">
        <v>172</v>
      </c>
      <c r="H159" s="149">
        <v>347.9</v>
      </c>
      <c r="I159" s="150"/>
      <c r="J159" s="151">
        <f>ROUND(I159*H159,2)</f>
        <v>0</v>
      </c>
      <c r="K159" s="147" t="s">
        <v>173</v>
      </c>
      <c r="L159" s="35"/>
      <c r="M159" s="152" t="s">
        <v>3</v>
      </c>
      <c r="N159" s="153" t="s">
        <v>47</v>
      </c>
      <c r="O159" s="55"/>
      <c r="P159" s="154">
        <f>O159*H159</f>
        <v>0</v>
      </c>
      <c r="Q159" s="154">
        <v>8.9219999999999994E-2</v>
      </c>
      <c r="R159" s="154">
        <f>Q159*H159</f>
        <v>31.039637999999997</v>
      </c>
      <c r="S159" s="154">
        <v>0</v>
      </c>
      <c r="T159" s="15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174</v>
      </c>
      <c r="AT159" s="156" t="s">
        <v>161</v>
      </c>
      <c r="AU159" s="156" t="s">
        <v>85</v>
      </c>
      <c r="AY159" s="19" t="s">
        <v>159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9" t="s">
        <v>83</v>
      </c>
      <c r="BK159" s="157">
        <f>ROUND(I159*H159,2)</f>
        <v>0</v>
      </c>
      <c r="BL159" s="19" t="s">
        <v>174</v>
      </c>
      <c r="BM159" s="156" t="s">
        <v>747</v>
      </c>
    </row>
    <row r="160" spans="1:65" s="2" customFormat="1">
      <c r="A160" s="34"/>
      <c r="B160" s="35"/>
      <c r="C160" s="34"/>
      <c r="D160" s="163" t="s">
        <v>176</v>
      </c>
      <c r="E160" s="34"/>
      <c r="F160" s="164" t="s">
        <v>748</v>
      </c>
      <c r="G160" s="34"/>
      <c r="H160" s="34"/>
      <c r="I160" s="160"/>
      <c r="J160" s="34"/>
      <c r="K160" s="34"/>
      <c r="L160" s="35"/>
      <c r="M160" s="161"/>
      <c r="N160" s="162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176</v>
      </c>
      <c r="AU160" s="19" t="s">
        <v>85</v>
      </c>
    </row>
    <row r="161" spans="1:65" s="13" customFormat="1">
      <c r="B161" s="165"/>
      <c r="D161" s="158" t="s">
        <v>178</v>
      </c>
      <c r="E161" s="166" t="s">
        <v>3</v>
      </c>
      <c r="F161" s="167" t="s">
        <v>749</v>
      </c>
      <c r="H161" s="166" t="s">
        <v>3</v>
      </c>
      <c r="I161" s="168"/>
      <c r="L161" s="165"/>
      <c r="M161" s="169"/>
      <c r="N161" s="170"/>
      <c r="O161" s="170"/>
      <c r="P161" s="170"/>
      <c r="Q161" s="170"/>
      <c r="R161" s="170"/>
      <c r="S161" s="170"/>
      <c r="T161" s="171"/>
      <c r="AT161" s="166" t="s">
        <v>178</v>
      </c>
      <c r="AU161" s="166" t="s">
        <v>85</v>
      </c>
      <c r="AV161" s="13" t="s">
        <v>83</v>
      </c>
      <c r="AW161" s="13" t="s">
        <v>37</v>
      </c>
      <c r="AX161" s="13" t="s">
        <v>76</v>
      </c>
      <c r="AY161" s="166" t="s">
        <v>159</v>
      </c>
    </row>
    <row r="162" spans="1:65" s="13" customFormat="1">
      <c r="B162" s="165"/>
      <c r="D162" s="158" t="s">
        <v>178</v>
      </c>
      <c r="E162" s="166" t="s">
        <v>3</v>
      </c>
      <c r="F162" s="167" t="s">
        <v>378</v>
      </c>
      <c r="H162" s="166" t="s">
        <v>3</v>
      </c>
      <c r="I162" s="168"/>
      <c r="L162" s="165"/>
      <c r="M162" s="169"/>
      <c r="N162" s="170"/>
      <c r="O162" s="170"/>
      <c r="P162" s="170"/>
      <c r="Q162" s="170"/>
      <c r="R162" s="170"/>
      <c r="S162" s="170"/>
      <c r="T162" s="171"/>
      <c r="AT162" s="166" t="s">
        <v>178</v>
      </c>
      <c r="AU162" s="166" t="s">
        <v>85</v>
      </c>
      <c r="AV162" s="13" t="s">
        <v>83</v>
      </c>
      <c r="AW162" s="13" t="s">
        <v>37</v>
      </c>
      <c r="AX162" s="13" t="s">
        <v>76</v>
      </c>
      <c r="AY162" s="166" t="s">
        <v>159</v>
      </c>
    </row>
    <row r="163" spans="1:65" s="14" customFormat="1">
      <c r="B163" s="172"/>
      <c r="D163" s="158" t="s">
        <v>178</v>
      </c>
      <c r="E163" s="173" t="s">
        <v>3</v>
      </c>
      <c r="F163" s="174" t="s">
        <v>750</v>
      </c>
      <c r="H163" s="175">
        <v>340.7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178</v>
      </c>
      <c r="AU163" s="173" t="s">
        <v>85</v>
      </c>
      <c r="AV163" s="14" t="s">
        <v>85</v>
      </c>
      <c r="AW163" s="14" t="s">
        <v>37</v>
      </c>
      <c r="AX163" s="14" t="s">
        <v>76</v>
      </c>
      <c r="AY163" s="173" t="s">
        <v>159</v>
      </c>
    </row>
    <row r="164" spans="1:65" s="14" customFormat="1">
      <c r="B164" s="172"/>
      <c r="D164" s="158" t="s">
        <v>178</v>
      </c>
      <c r="E164" s="173" t="s">
        <v>3</v>
      </c>
      <c r="F164" s="174" t="s">
        <v>751</v>
      </c>
      <c r="H164" s="175">
        <v>7.2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178</v>
      </c>
      <c r="AU164" s="173" t="s">
        <v>85</v>
      </c>
      <c r="AV164" s="14" t="s">
        <v>85</v>
      </c>
      <c r="AW164" s="14" t="s">
        <v>37</v>
      </c>
      <c r="AX164" s="14" t="s">
        <v>76</v>
      </c>
      <c r="AY164" s="173" t="s">
        <v>159</v>
      </c>
    </row>
    <row r="165" spans="1:65" s="15" customFormat="1">
      <c r="B165" s="180"/>
      <c r="D165" s="158" t="s">
        <v>178</v>
      </c>
      <c r="E165" s="181" t="s">
        <v>3</v>
      </c>
      <c r="F165" s="182" t="s">
        <v>182</v>
      </c>
      <c r="H165" s="183">
        <v>347.9</v>
      </c>
      <c r="I165" s="184"/>
      <c r="L165" s="180"/>
      <c r="M165" s="185"/>
      <c r="N165" s="186"/>
      <c r="O165" s="186"/>
      <c r="P165" s="186"/>
      <c r="Q165" s="186"/>
      <c r="R165" s="186"/>
      <c r="S165" s="186"/>
      <c r="T165" s="187"/>
      <c r="AT165" s="181" t="s">
        <v>178</v>
      </c>
      <c r="AU165" s="181" t="s">
        <v>85</v>
      </c>
      <c r="AV165" s="15" t="s">
        <v>174</v>
      </c>
      <c r="AW165" s="15" t="s">
        <v>37</v>
      </c>
      <c r="AX165" s="15" t="s">
        <v>83</v>
      </c>
      <c r="AY165" s="181" t="s">
        <v>159</v>
      </c>
    </row>
    <row r="166" spans="1:65" s="2" customFormat="1" ht="16.5" customHeight="1">
      <c r="A166" s="34"/>
      <c r="B166" s="144"/>
      <c r="C166" s="188" t="s">
        <v>230</v>
      </c>
      <c r="D166" s="188" t="s">
        <v>278</v>
      </c>
      <c r="E166" s="189" t="s">
        <v>752</v>
      </c>
      <c r="F166" s="190" t="s">
        <v>753</v>
      </c>
      <c r="G166" s="191" t="s">
        <v>172</v>
      </c>
      <c r="H166" s="192">
        <v>7.4160000000000004</v>
      </c>
      <c r="I166" s="193"/>
      <c r="J166" s="194">
        <f>ROUND(I166*H166,2)</f>
        <v>0</v>
      </c>
      <c r="K166" s="190" t="s">
        <v>173</v>
      </c>
      <c r="L166" s="195"/>
      <c r="M166" s="196" t="s">
        <v>3</v>
      </c>
      <c r="N166" s="197" t="s">
        <v>47</v>
      </c>
      <c r="O166" s="55"/>
      <c r="P166" s="154">
        <f>O166*H166</f>
        <v>0</v>
      </c>
      <c r="Q166" s="154">
        <v>0.13100000000000001</v>
      </c>
      <c r="R166" s="154">
        <f>Q166*H166</f>
        <v>0.97149600000000014</v>
      </c>
      <c r="S166" s="154">
        <v>0</v>
      </c>
      <c r="T166" s="15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221</v>
      </c>
      <c r="AT166" s="156" t="s">
        <v>278</v>
      </c>
      <c r="AU166" s="156" t="s">
        <v>85</v>
      </c>
      <c r="AY166" s="19" t="s">
        <v>159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83</v>
      </c>
      <c r="BK166" s="157">
        <f>ROUND(I166*H166,2)</f>
        <v>0</v>
      </c>
      <c r="BL166" s="19" t="s">
        <v>174</v>
      </c>
      <c r="BM166" s="156" t="s">
        <v>754</v>
      </c>
    </row>
    <row r="167" spans="1:65" s="13" customFormat="1">
      <c r="B167" s="165"/>
      <c r="D167" s="158" t="s">
        <v>178</v>
      </c>
      <c r="E167" s="166" t="s">
        <v>3</v>
      </c>
      <c r="F167" s="167" t="s">
        <v>755</v>
      </c>
      <c r="H167" s="166" t="s">
        <v>3</v>
      </c>
      <c r="I167" s="168"/>
      <c r="L167" s="165"/>
      <c r="M167" s="169"/>
      <c r="N167" s="170"/>
      <c r="O167" s="170"/>
      <c r="P167" s="170"/>
      <c r="Q167" s="170"/>
      <c r="R167" s="170"/>
      <c r="S167" s="170"/>
      <c r="T167" s="171"/>
      <c r="AT167" s="166" t="s">
        <v>178</v>
      </c>
      <c r="AU167" s="166" t="s">
        <v>85</v>
      </c>
      <c r="AV167" s="13" t="s">
        <v>83</v>
      </c>
      <c r="AW167" s="13" t="s">
        <v>37</v>
      </c>
      <c r="AX167" s="13" t="s">
        <v>76</v>
      </c>
      <c r="AY167" s="166" t="s">
        <v>159</v>
      </c>
    </row>
    <row r="168" spans="1:65" s="14" customFormat="1">
      <c r="B168" s="172"/>
      <c r="D168" s="158" t="s">
        <v>178</v>
      </c>
      <c r="E168" s="173" t="s">
        <v>3</v>
      </c>
      <c r="F168" s="174" t="s">
        <v>756</v>
      </c>
      <c r="H168" s="175">
        <v>7.4160000000000004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178</v>
      </c>
      <c r="AU168" s="173" t="s">
        <v>85</v>
      </c>
      <c r="AV168" s="14" t="s">
        <v>85</v>
      </c>
      <c r="AW168" s="14" t="s">
        <v>37</v>
      </c>
      <c r="AX168" s="14" t="s">
        <v>76</v>
      </c>
      <c r="AY168" s="173" t="s">
        <v>159</v>
      </c>
    </row>
    <row r="169" spans="1:65" s="15" customFormat="1">
      <c r="B169" s="180"/>
      <c r="D169" s="158" t="s">
        <v>178</v>
      </c>
      <c r="E169" s="181" t="s">
        <v>3</v>
      </c>
      <c r="F169" s="182" t="s">
        <v>182</v>
      </c>
      <c r="H169" s="183">
        <v>7.4160000000000004</v>
      </c>
      <c r="I169" s="184"/>
      <c r="L169" s="180"/>
      <c r="M169" s="185"/>
      <c r="N169" s="186"/>
      <c r="O169" s="186"/>
      <c r="P169" s="186"/>
      <c r="Q169" s="186"/>
      <c r="R169" s="186"/>
      <c r="S169" s="186"/>
      <c r="T169" s="187"/>
      <c r="AT169" s="181" t="s">
        <v>178</v>
      </c>
      <c r="AU169" s="181" t="s">
        <v>85</v>
      </c>
      <c r="AV169" s="15" t="s">
        <v>174</v>
      </c>
      <c r="AW169" s="15" t="s">
        <v>37</v>
      </c>
      <c r="AX169" s="15" t="s">
        <v>83</v>
      </c>
      <c r="AY169" s="181" t="s">
        <v>159</v>
      </c>
    </row>
    <row r="170" spans="1:65" s="2" customFormat="1" ht="16.5" customHeight="1">
      <c r="A170" s="34"/>
      <c r="B170" s="144"/>
      <c r="C170" s="188" t="s">
        <v>221</v>
      </c>
      <c r="D170" s="188" t="s">
        <v>278</v>
      </c>
      <c r="E170" s="189" t="s">
        <v>757</v>
      </c>
      <c r="F170" s="190" t="s">
        <v>758</v>
      </c>
      <c r="G170" s="191" t="s">
        <v>172</v>
      </c>
      <c r="H170" s="192">
        <v>344.10700000000003</v>
      </c>
      <c r="I170" s="193"/>
      <c r="J170" s="194">
        <f>ROUND(I170*H170,2)</f>
        <v>0</v>
      </c>
      <c r="K170" s="190" t="s">
        <v>173</v>
      </c>
      <c r="L170" s="195"/>
      <c r="M170" s="196" t="s">
        <v>3</v>
      </c>
      <c r="N170" s="197" t="s">
        <v>47</v>
      </c>
      <c r="O170" s="55"/>
      <c r="P170" s="154">
        <f>O170*H170</f>
        <v>0</v>
      </c>
      <c r="Q170" s="154">
        <v>0.13100000000000001</v>
      </c>
      <c r="R170" s="154">
        <f>Q170*H170</f>
        <v>45.078017000000003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221</v>
      </c>
      <c r="AT170" s="156" t="s">
        <v>278</v>
      </c>
      <c r="AU170" s="156" t="s">
        <v>85</v>
      </c>
      <c r="AY170" s="19" t="s">
        <v>159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83</v>
      </c>
      <c r="BK170" s="157">
        <f>ROUND(I170*H170,2)</f>
        <v>0</v>
      </c>
      <c r="BL170" s="19" t="s">
        <v>174</v>
      </c>
      <c r="BM170" s="156" t="s">
        <v>759</v>
      </c>
    </row>
    <row r="171" spans="1:65" s="13" customFormat="1">
      <c r="B171" s="165"/>
      <c r="D171" s="158" t="s">
        <v>178</v>
      </c>
      <c r="E171" s="166" t="s">
        <v>3</v>
      </c>
      <c r="F171" s="167" t="s">
        <v>760</v>
      </c>
      <c r="H171" s="166" t="s">
        <v>3</v>
      </c>
      <c r="I171" s="168"/>
      <c r="L171" s="165"/>
      <c r="M171" s="169"/>
      <c r="N171" s="170"/>
      <c r="O171" s="170"/>
      <c r="P171" s="170"/>
      <c r="Q171" s="170"/>
      <c r="R171" s="170"/>
      <c r="S171" s="170"/>
      <c r="T171" s="171"/>
      <c r="AT171" s="166" t="s">
        <v>178</v>
      </c>
      <c r="AU171" s="166" t="s">
        <v>85</v>
      </c>
      <c r="AV171" s="13" t="s">
        <v>83</v>
      </c>
      <c r="AW171" s="13" t="s">
        <v>37</v>
      </c>
      <c r="AX171" s="13" t="s">
        <v>76</v>
      </c>
      <c r="AY171" s="166" t="s">
        <v>159</v>
      </c>
    </row>
    <row r="172" spans="1:65" s="14" customFormat="1">
      <c r="B172" s="172"/>
      <c r="D172" s="158" t="s">
        <v>178</v>
      </c>
      <c r="E172" s="173" t="s">
        <v>3</v>
      </c>
      <c r="F172" s="174" t="s">
        <v>761</v>
      </c>
      <c r="H172" s="175">
        <v>344.10700000000003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178</v>
      </c>
      <c r="AU172" s="173" t="s">
        <v>85</v>
      </c>
      <c r="AV172" s="14" t="s">
        <v>85</v>
      </c>
      <c r="AW172" s="14" t="s">
        <v>37</v>
      </c>
      <c r="AX172" s="14" t="s">
        <v>76</v>
      </c>
      <c r="AY172" s="173" t="s">
        <v>159</v>
      </c>
    </row>
    <row r="173" spans="1:65" s="15" customFormat="1">
      <c r="B173" s="180"/>
      <c r="D173" s="158" t="s">
        <v>178</v>
      </c>
      <c r="E173" s="181" t="s">
        <v>3</v>
      </c>
      <c r="F173" s="182" t="s">
        <v>182</v>
      </c>
      <c r="H173" s="183">
        <v>344.10700000000003</v>
      </c>
      <c r="I173" s="184"/>
      <c r="L173" s="180"/>
      <c r="M173" s="185"/>
      <c r="N173" s="186"/>
      <c r="O173" s="186"/>
      <c r="P173" s="186"/>
      <c r="Q173" s="186"/>
      <c r="R173" s="186"/>
      <c r="S173" s="186"/>
      <c r="T173" s="187"/>
      <c r="AT173" s="181" t="s">
        <v>178</v>
      </c>
      <c r="AU173" s="181" t="s">
        <v>85</v>
      </c>
      <c r="AV173" s="15" t="s">
        <v>174</v>
      </c>
      <c r="AW173" s="15" t="s">
        <v>37</v>
      </c>
      <c r="AX173" s="15" t="s">
        <v>83</v>
      </c>
      <c r="AY173" s="181" t="s">
        <v>159</v>
      </c>
    </row>
    <row r="174" spans="1:65" s="12" customFormat="1" ht="22.9" customHeight="1">
      <c r="B174" s="131"/>
      <c r="D174" s="132" t="s">
        <v>75</v>
      </c>
      <c r="E174" s="142" t="s">
        <v>221</v>
      </c>
      <c r="F174" s="142" t="s">
        <v>442</v>
      </c>
      <c r="I174" s="134"/>
      <c r="J174" s="143">
        <f>BK174</f>
        <v>0</v>
      </c>
      <c r="L174" s="131"/>
      <c r="M174" s="136"/>
      <c r="N174" s="137"/>
      <c r="O174" s="137"/>
      <c r="P174" s="138">
        <f>SUM(P175:P179)</f>
        <v>0</v>
      </c>
      <c r="Q174" s="137"/>
      <c r="R174" s="138">
        <f>SUM(R175:R179)</f>
        <v>0.42080000000000001</v>
      </c>
      <c r="S174" s="137"/>
      <c r="T174" s="139">
        <f>SUM(T175:T179)</f>
        <v>0</v>
      </c>
      <c r="AR174" s="132" t="s">
        <v>83</v>
      </c>
      <c r="AT174" s="140" t="s">
        <v>75</v>
      </c>
      <c r="AU174" s="140" t="s">
        <v>83</v>
      </c>
      <c r="AY174" s="132" t="s">
        <v>159</v>
      </c>
      <c r="BK174" s="141">
        <f>SUM(BK175:BK179)</f>
        <v>0</v>
      </c>
    </row>
    <row r="175" spans="1:65" s="2" customFormat="1" ht="16.5" customHeight="1">
      <c r="A175" s="34"/>
      <c r="B175" s="144"/>
      <c r="C175" s="145" t="s">
        <v>239</v>
      </c>
      <c r="D175" s="145" t="s">
        <v>161</v>
      </c>
      <c r="E175" s="146" t="s">
        <v>762</v>
      </c>
      <c r="F175" s="147" t="s">
        <v>763</v>
      </c>
      <c r="G175" s="148" t="s">
        <v>445</v>
      </c>
      <c r="H175" s="149">
        <v>1</v>
      </c>
      <c r="I175" s="150"/>
      <c r="J175" s="151">
        <f>ROUND(I175*H175,2)</f>
        <v>0</v>
      </c>
      <c r="K175" s="147" t="s">
        <v>173</v>
      </c>
      <c r="L175" s="35"/>
      <c r="M175" s="152" t="s">
        <v>3</v>
      </c>
      <c r="N175" s="153" t="s">
        <v>47</v>
      </c>
      <c r="O175" s="55"/>
      <c r="P175" s="154">
        <f>O175*H175</f>
        <v>0</v>
      </c>
      <c r="Q175" s="154">
        <v>0.42080000000000001</v>
      </c>
      <c r="R175" s="154">
        <f>Q175*H175</f>
        <v>0.42080000000000001</v>
      </c>
      <c r="S175" s="154">
        <v>0</v>
      </c>
      <c r="T175" s="15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174</v>
      </c>
      <c r="AT175" s="156" t="s">
        <v>161</v>
      </c>
      <c r="AU175" s="156" t="s">
        <v>85</v>
      </c>
      <c r="AY175" s="19" t="s">
        <v>159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9" t="s">
        <v>83</v>
      </c>
      <c r="BK175" s="157">
        <f>ROUND(I175*H175,2)</f>
        <v>0</v>
      </c>
      <c r="BL175" s="19" t="s">
        <v>174</v>
      </c>
      <c r="BM175" s="156" t="s">
        <v>764</v>
      </c>
    </row>
    <row r="176" spans="1:65" s="2" customFormat="1">
      <c r="A176" s="34"/>
      <c r="B176" s="35"/>
      <c r="C176" s="34"/>
      <c r="D176" s="163" t="s">
        <v>176</v>
      </c>
      <c r="E176" s="34"/>
      <c r="F176" s="164" t="s">
        <v>765</v>
      </c>
      <c r="G176" s="34"/>
      <c r="H176" s="34"/>
      <c r="I176" s="160"/>
      <c r="J176" s="34"/>
      <c r="K176" s="34"/>
      <c r="L176" s="35"/>
      <c r="M176" s="161"/>
      <c r="N176" s="162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176</v>
      </c>
      <c r="AU176" s="19" t="s">
        <v>85</v>
      </c>
    </row>
    <row r="177" spans="1:65" s="13" customFormat="1">
      <c r="B177" s="165"/>
      <c r="D177" s="158" t="s">
        <v>178</v>
      </c>
      <c r="E177" s="166" t="s">
        <v>3</v>
      </c>
      <c r="F177" s="167" t="s">
        <v>766</v>
      </c>
      <c r="H177" s="166" t="s">
        <v>3</v>
      </c>
      <c r="I177" s="168"/>
      <c r="L177" s="165"/>
      <c r="M177" s="169"/>
      <c r="N177" s="170"/>
      <c r="O177" s="170"/>
      <c r="P177" s="170"/>
      <c r="Q177" s="170"/>
      <c r="R177" s="170"/>
      <c r="S177" s="170"/>
      <c r="T177" s="171"/>
      <c r="AT177" s="166" t="s">
        <v>178</v>
      </c>
      <c r="AU177" s="166" t="s">
        <v>85</v>
      </c>
      <c r="AV177" s="13" t="s">
        <v>83</v>
      </c>
      <c r="AW177" s="13" t="s">
        <v>37</v>
      </c>
      <c r="AX177" s="13" t="s">
        <v>76</v>
      </c>
      <c r="AY177" s="166" t="s">
        <v>159</v>
      </c>
    </row>
    <row r="178" spans="1:65" s="14" customFormat="1">
      <c r="B178" s="172"/>
      <c r="D178" s="158" t="s">
        <v>178</v>
      </c>
      <c r="E178" s="173" t="s">
        <v>3</v>
      </c>
      <c r="F178" s="174" t="s">
        <v>767</v>
      </c>
      <c r="H178" s="175">
        <v>1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178</v>
      </c>
      <c r="AU178" s="173" t="s">
        <v>85</v>
      </c>
      <c r="AV178" s="14" t="s">
        <v>85</v>
      </c>
      <c r="AW178" s="14" t="s">
        <v>37</v>
      </c>
      <c r="AX178" s="14" t="s">
        <v>76</v>
      </c>
      <c r="AY178" s="173" t="s">
        <v>159</v>
      </c>
    </row>
    <row r="179" spans="1:65" s="15" customFormat="1">
      <c r="B179" s="180"/>
      <c r="D179" s="158" t="s">
        <v>178</v>
      </c>
      <c r="E179" s="181" t="s">
        <v>3</v>
      </c>
      <c r="F179" s="182" t="s">
        <v>182</v>
      </c>
      <c r="H179" s="183">
        <v>1</v>
      </c>
      <c r="I179" s="184"/>
      <c r="L179" s="180"/>
      <c r="M179" s="185"/>
      <c r="N179" s="186"/>
      <c r="O179" s="186"/>
      <c r="P179" s="186"/>
      <c r="Q179" s="186"/>
      <c r="R179" s="186"/>
      <c r="S179" s="186"/>
      <c r="T179" s="187"/>
      <c r="AT179" s="181" t="s">
        <v>178</v>
      </c>
      <c r="AU179" s="181" t="s">
        <v>85</v>
      </c>
      <c r="AV179" s="15" t="s">
        <v>174</v>
      </c>
      <c r="AW179" s="15" t="s">
        <v>37</v>
      </c>
      <c r="AX179" s="15" t="s">
        <v>83</v>
      </c>
      <c r="AY179" s="181" t="s">
        <v>159</v>
      </c>
    </row>
    <row r="180" spans="1:65" s="12" customFormat="1" ht="22.9" customHeight="1">
      <c r="B180" s="131"/>
      <c r="D180" s="132" t="s">
        <v>75</v>
      </c>
      <c r="E180" s="142" t="s">
        <v>768</v>
      </c>
      <c r="F180" s="142" t="s">
        <v>769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SUM(P181:P195)</f>
        <v>0</v>
      </c>
      <c r="Q180" s="137"/>
      <c r="R180" s="138">
        <f>SUM(R181:R195)</f>
        <v>0</v>
      </c>
      <c r="S180" s="137"/>
      <c r="T180" s="139">
        <f>SUM(T181:T195)</f>
        <v>0.628</v>
      </c>
      <c r="AR180" s="132" t="s">
        <v>83</v>
      </c>
      <c r="AT180" s="140" t="s">
        <v>75</v>
      </c>
      <c r="AU180" s="140" t="s">
        <v>83</v>
      </c>
      <c r="AY180" s="132" t="s">
        <v>159</v>
      </c>
      <c r="BK180" s="141">
        <f>SUM(BK181:BK195)</f>
        <v>0</v>
      </c>
    </row>
    <row r="181" spans="1:65" s="2" customFormat="1" ht="16.5" customHeight="1">
      <c r="A181" s="34"/>
      <c r="B181" s="144"/>
      <c r="C181" s="145" t="s">
        <v>247</v>
      </c>
      <c r="D181" s="145" t="s">
        <v>161</v>
      </c>
      <c r="E181" s="146" t="s">
        <v>770</v>
      </c>
      <c r="F181" s="147" t="s">
        <v>771</v>
      </c>
      <c r="G181" s="148" t="s">
        <v>207</v>
      </c>
      <c r="H181" s="149">
        <v>0.3</v>
      </c>
      <c r="I181" s="150"/>
      <c r="J181" s="151">
        <f>ROUND(I181*H181,2)</f>
        <v>0</v>
      </c>
      <c r="K181" s="147" t="s">
        <v>173</v>
      </c>
      <c r="L181" s="35"/>
      <c r="M181" s="152" t="s">
        <v>3</v>
      </c>
      <c r="N181" s="153" t="s">
        <v>47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1.76</v>
      </c>
      <c r="T181" s="155">
        <f>S181*H181</f>
        <v>0.52800000000000002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174</v>
      </c>
      <c r="AT181" s="156" t="s">
        <v>161</v>
      </c>
      <c r="AU181" s="156" t="s">
        <v>85</v>
      </c>
      <c r="AY181" s="19" t="s">
        <v>159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83</v>
      </c>
      <c r="BK181" s="157">
        <f>ROUND(I181*H181,2)</f>
        <v>0</v>
      </c>
      <c r="BL181" s="19" t="s">
        <v>174</v>
      </c>
      <c r="BM181" s="156" t="s">
        <v>772</v>
      </c>
    </row>
    <row r="182" spans="1:65" s="2" customFormat="1">
      <c r="A182" s="34"/>
      <c r="B182" s="35"/>
      <c r="C182" s="34"/>
      <c r="D182" s="163" t="s">
        <v>176</v>
      </c>
      <c r="E182" s="34"/>
      <c r="F182" s="164" t="s">
        <v>773</v>
      </c>
      <c r="G182" s="34"/>
      <c r="H182" s="34"/>
      <c r="I182" s="160"/>
      <c r="J182" s="34"/>
      <c r="K182" s="34"/>
      <c r="L182" s="35"/>
      <c r="M182" s="161"/>
      <c r="N182" s="162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176</v>
      </c>
      <c r="AU182" s="19" t="s">
        <v>85</v>
      </c>
    </row>
    <row r="183" spans="1:65" s="13" customFormat="1">
      <c r="B183" s="165"/>
      <c r="D183" s="158" t="s">
        <v>178</v>
      </c>
      <c r="E183" s="166" t="s">
        <v>3</v>
      </c>
      <c r="F183" s="167" t="s">
        <v>774</v>
      </c>
      <c r="H183" s="166" t="s">
        <v>3</v>
      </c>
      <c r="I183" s="168"/>
      <c r="L183" s="165"/>
      <c r="M183" s="169"/>
      <c r="N183" s="170"/>
      <c r="O183" s="170"/>
      <c r="P183" s="170"/>
      <c r="Q183" s="170"/>
      <c r="R183" s="170"/>
      <c r="S183" s="170"/>
      <c r="T183" s="171"/>
      <c r="AT183" s="166" t="s">
        <v>178</v>
      </c>
      <c r="AU183" s="166" t="s">
        <v>85</v>
      </c>
      <c r="AV183" s="13" t="s">
        <v>83</v>
      </c>
      <c r="AW183" s="13" t="s">
        <v>37</v>
      </c>
      <c r="AX183" s="13" t="s">
        <v>76</v>
      </c>
      <c r="AY183" s="166" t="s">
        <v>159</v>
      </c>
    </row>
    <row r="184" spans="1:65" s="14" customFormat="1">
      <c r="B184" s="172"/>
      <c r="D184" s="158" t="s">
        <v>178</v>
      </c>
      <c r="E184" s="173" t="s">
        <v>3</v>
      </c>
      <c r="F184" s="174" t="s">
        <v>775</v>
      </c>
      <c r="H184" s="175">
        <v>0.3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178</v>
      </c>
      <c r="AU184" s="173" t="s">
        <v>85</v>
      </c>
      <c r="AV184" s="14" t="s">
        <v>85</v>
      </c>
      <c r="AW184" s="14" t="s">
        <v>37</v>
      </c>
      <c r="AX184" s="14" t="s">
        <v>76</v>
      </c>
      <c r="AY184" s="173" t="s">
        <v>159</v>
      </c>
    </row>
    <row r="185" spans="1:65" s="15" customFormat="1">
      <c r="B185" s="180"/>
      <c r="D185" s="158" t="s">
        <v>178</v>
      </c>
      <c r="E185" s="181" t="s">
        <v>3</v>
      </c>
      <c r="F185" s="182" t="s">
        <v>182</v>
      </c>
      <c r="H185" s="183">
        <v>0.3</v>
      </c>
      <c r="I185" s="184"/>
      <c r="L185" s="180"/>
      <c r="M185" s="185"/>
      <c r="N185" s="186"/>
      <c r="O185" s="186"/>
      <c r="P185" s="186"/>
      <c r="Q185" s="186"/>
      <c r="R185" s="186"/>
      <c r="S185" s="186"/>
      <c r="T185" s="187"/>
      <c r="AT185" s="181" t="s">
        <v>178</v>
      </c>
      <c r="AU185" s="181" t="s">
        <v>85</v>
      </c>
      <c r="AV185" s="15" t="s">
        <v>174</v>
      </c>
      <c r="AW185" s="15" t="s">
        <v>37</v>
      </c>
      <c r="AX185" s="15" t="s">
        <v>83</v>
      </c>
      <c r="AY185" s="181" t="s">
        <v>159</v>
      </c>
    </row>
    <row r="186" spans="1:65" s="2" customFormat="1" ht="16.5" customHeight="1">
      <c r="A186" s="34"/>
      <c r="B186" s="144"/>
      <c r="C186" s="145" t="s">
        <v>254</v>
      </c>
      <c r="D186" s="145" t="s">
        <v>161</v>
      </c>
      <c r="E186" s="146" t="s">
        <v>776</v>
      </c>
      <c r="F186" s="147" t="s">
        <v>777</v>
      </c>
      <c r="G186" s="148" t="s">
        <v>445</v>
      </c>
      <c r="H186" s="149">
        <v>1</v>
      </c>
      <c r="I186" s="150"/>
      <c r="J186" s="151">
        <f>ROUND(I186*H186,2)</f>
        <v>0</v>
      </c>
      <c r="K186" s="147" t="s">
        <v>173</v>
      </c>
      <c r="L186" s="35"/>
      <c r="M186" s="152" t="s">
        <v>3</v>
      </c>
      <c r="N186" s="153" t="s">
        <v>47</v>
      </c>
      <c r="O186" s="55"/>
      <c r="P186" s="154">
        <f>O186*H186</f>
        <v>0</v>
      </c>
      <c r="Q186" s="154">
        <v>0</v>
      </c>
      <c r="R186" s="154">
        <f>Q186*H186</f>
        <v>0</v>
      </c>
      <c r="S186" s="154">
        <v>0.1</v>
      </c>
      <c r="T186" s="155">
        <f>S186*H186</f>
        <v>0.1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174</v>
      </c>
      <c r="AT186" s="156" t="s">
        <v>161</v>
      </c>
      <c r="AU186" s="156" t="s">
        <v>85</v>
      </c>
      <c r="AY186" s="19" t="s">
        <v>159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83</v>
      </c>
      <c r="BK186" s="157">
        <f>ROUND(I186*H186,2)</f>
        <v>0</v>
      </c>
      <c r="BL186" s="19" t="s">
        <v>174</v>
      </c>
      <c r="BM186" s="156" t="s">
        <v>778</v>
      </c>
    </row>
    <row r="187" spans="1:65" s="2" customFormat="1">
      <c r="A187" s="34"/>
      <c r="B187" s="35"/>
      <c r="C187" s="34"/>
      <c r="D187" s="163" t="s">
        <v>176</v>
      </c>
      <c r="E187" s="34"/>
      <c r="F187" s="164" t="s">
        <v>779</v>
      </c>
      <c r="G187" s="34"/>
      <c r="H187" s="34"/>
      <c r="I187" s="160"/>
      <c r="J187" s="34"/>
      <c r="K187" s="34"/>
      <c r="L187" s="35"/>
      <c r="M187" s="161"/>
      <c r="N187" s="162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176</v>
      </c>
      <c r="AU187" s="19" t="s">
        <v>85</v>
      </c>
    </row>
    <row r="188" spans="1:65" s="13" customFormat="1">
      <c r="B188" s="165"/>
      <c r="D188" s="158" t="s">
        <v>178</v>
      </c>
      <c r="E188" s="166" t="s">
        <v>3</v>
      </c>
      <c r="F188" s="167" t="s">
        <v>780</v>
      </c>
      <c r="H188" s="166" t="s">
        <v>3</v>
      </c>
      <c r="I188" s="168"/>
      <c r="L188" s="165"/>
      <c r="M188" s="169"/>
      <c r="N188" s="170"/>
      <c r="O188" s="170"/>
      <c r="P188" s="170"/>
      <c r="Q188" s="170"/>
      <c r="R188" s="170"/>
      <c r="S188" s="170"/>
      <c r="T188" s="171"/>
      <c r="AT188" s="166" t="s">
        <v>178</v>
      </c>
      <c r="AU188" s="166" t="s">
        <v>85</v>
      </c>
      <c r="AV188" s="13" t="s">
        <v>83</v>
      </c>
      <c r="AW188" s="13" t="s">
        <v>37</v>
      </c>
      <c r="AX188" s="13" t="s">
        <v>76</v>
      </c>
      <c r="AY188" s="166" t="s">
        <v>159</v>
      </c>
    </row>
    <row r="189" spans="1:65" s="14" customFormat="1">
      <c r="B189" s="172"/>
      <c r="D189" s="158" t="s">
        <v>178</v>
      </c>
      <c r="E189" s="173" t="s">
        <v>3</v>
      </c>
      <c r="F189" s="174" t="s">
        <v>83</v>
      </c>
      <c r="H189" s="175">
        <v>1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178</v>
      </c>
      <c r="AU189" s="173" t="s">
        <v>85</v>
      </c>
      <c r="AV189" s="14" t="s">
        <v>85</v>
      </c>
      <c r="AW189" s="14" t="s">
        <v>37</v>
      </c>
      <c r="AX189" s="14" t="s">
        <v>76</v>
      </c>
      <c r="AY189" s="173" t="s">
        <v>159</v>
      </c>
    </row>
    <row r="190" spans="1:65" s="15" customFormat="1">
      <c r="B190" s="180"/>
      <c r="D190" s="158" t="s">
        <v>178</v>
      </c>
      <c r="E190" s="181" t="s">
        <v>3</v>
      </c>
      <c r="F190" s="182" t="s">
        <v>182</v>
      </c>
      <c r="H190" s="183">
        <v>1</v>
      </c>
      <c r="I190" s="184"/>
      <c r="L190" s="180"/>
      <c r="M190" s="185"/>
      <c r="N190" s="186"/>
      <c r="O190" s="186"/>
      <c r="P190" s="186"/>
      <c r="Q190" s="186"/>
      <c r="R190" s="186"/>
      <c r="S190" s="186"/>
      <c r="T190" s="187"/>
      <c r="AT190" s="181" t="s">
        <v>178</v>
      </c>
      <c r="AU190" s="181" t="s">
        <v>85</v>
      </c>
      <c r="AV190" s="15" t="s">
        <v>174</v>
      </c>
      <c r="AW190" s="15" t="s">
        <v>37</v>
      </c>
      <c r="AX190" s="15" t="s">
        <v>83</v>
      </c>
      <c r="AY190" s="181" t="s">
        <v>159</v>
      </c>
    </row>
    <row r="191" spans="1:65" s="2" customFormat="1" ht="16.5" customHeight="1">
      <c r="A191" s="34"/>
      <c r="B191" s="144"/>
      <c r="C191" s="145" t="s">
        <v>262</v>
      </c>
      <c r="D191" s="145" t="s">
        <v>161</v>
      </c>
      <c r="E191" s="146" t="s">
        <v>781</v>
      </c>
      <c r="F191" s="147" t="s">
        <v>782</v>
      </c>
      <c r="G191" s="148" t="s">
        <v>164</v>
      </c>
      <c r="H191" s="149">
        <v>1</v>
      </c>
      <c r="I191" s="150"/>
      <c r="J191" s="151">
        <f>ROUND(I191*H191,2)</f>
        <v>0</v>
      </c>
      <c r="K191" s="147" t="s">
        <v>165</v>
      </c>
      <c r="L191" s="35"/>
      <c r="M191" s="152" t="s">
        <v>3</v>
      </c>
      <c r="N191" s="153" t="s">
        <v>47</v>
      </c>
      <c r="O191" s="55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174</v>
      </c>
      <c r="AT191" s="156" t="s">
        <v>161</v>
      </c>
      <c r="AU191" s="156" t="s">
        <v>85</v>
      </c>
      <c r="AY191" s="19" t="s">
        <v>159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83</v>
      </c>
      <c r="BK191" s="157">
        <f>ROUND(I191*H191,2)</f>
        <v>0</v>
      </c>
      <c r="BL191" s="19" t="s">
        <v>174</v>
      </c>
      <c r="BM191" s="156" t="s">
        <v>783</v>
      </c>
    </row>
    <row r="192" spans="1:65" s="2" customFormat="1" ht="39">
      <c r="A192" s="34"/>
      <c r="B192" s="35"/>
      <c r="C192" s="34"/>
      <c r="D192" s="158" t="s">
        <v>168</v>
      </c>
      <c r="E192" s="34"/>
      <c r="F192" s="159" t="s">
        <v>784</v>
      </c>
      <c r="G192" s="34"/>
      <c r="H192" s="34"/>
      <c r="I192" s="160"/>
      <c r="J192" s="34"/>
      <c r="K192" s="34"/>
      <c r="L192" s="35"/>
      <c r="M192" s="161"/>
      <c r="N192" s="162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168</v>
      </c>
      <c r="AU192" s="19" t="s">
        <v>85</v>
      </c>
    </row>
    <row r="193" spans="1:65" s="13" customFormat="1">
      <c r="B193" s="165"/>
      <c r="D193" s="158" t="s">
        <v>178</v>
      </c>
      <c r="E193" s="166" t="s">
        <v>3</v>
      </c>
      <c r="F193" s="167" t="s">
        <v>619</v>
      </c>
      <c r="H193" s="166" t="s">
        <v>3</v>
      </c>
      <c r="I193" s="168"/>
      <c r="L193" s="165"/>
      <c r="M193" s="169"/>
      <c r="N193" s="170"/>
      <c r="O193" s="170"/>
      <c r="P193" s="170"/>
      <c r="Q193" s="170"/>
      <c r="R193" s="170"/>
      <c r="S193" s="170"/>
      <c r="T193" s="171"/>
      <c r="AT193" s="166" t="s">
        <v>178</v>
      </c>
      <c r="AU193" s="166" t="s">
        <v>85</v>
      </c>
      <c r="AV193" s="13" t="s">
        <v>83</v>
      </c>
      <c r="AW193" s="13" t="s">
        <v>37</v>
      </c>
      <c r="AX193" s="13" t="s">
        <v>76</v>
      </c>
      <c r="AY193" s="166" t="s">
        <v>159</v>
      </c>
    </row>
    <row r="194" spans="1:65" s="14" customFormat="1">
      <c r="B194" s="172"/>
      <c r="D194" s="158" t="s">
        <v>178</v>
      </c>
      <c r="E194" s="173" t="s">
        <v>3</v>
      </c>
      <c r="F194" s="174" t="s">
        <v>83</v>
      </c>
      <c r="H194" s="175">
        <v>1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178</v>
      </c>
      <c r="AU194" s="173" t="s">
        <v>85</v>
      </c>
      <c r="AV194" s="14" t="s">
        <v>85</v>
      </c>
      <c r="AW194" s="14" t="s">
        <v>37</v>
      </c>
      <c r="AX194" s="14" t="s">
        <v>76</v>
      </c>
      <c r="AY194" s="173" t="s">
        <v>159</v>
      </c>
    </row>
    <row r="195" spans="1:65" s="15" customFormat="1">
      <c r="B195" s="180"/>
      <c r="D195" s="158" t="s">
        <v>178</v>
      </c>
      <c r="E195" s="181" t="s">
        <v>3</v>
      </c>
      <c r="F195" s="182" t="s">
        <v>182</v>
      </c>
      <c r="H195" s="183">
        <v>1</v>
      </c>
      <c r="I195" s="184"/>
      <c r="L195" s="180"/>
      <c r="M195" s="185"/>
      <c r="N195" s="186"/>
      <c r="O195" s="186"/>
      <c r="P195" s="186"/>
      <c r="Q195" s="186"/>
      <c r="R195" s="186"/>
      <c r="S195" s="186"/>
      <c r="T195" s="187"/>
      <c r="AT195" s="181" t="s">
        <v>178</v>
      </c>
      <c r="AU195" s="181" t="s">
        <v>85</v>
      </c>
      <c r="AV195" s="15" t="s">
        <v>174</v>
      </c>
      <c r="AW195" s="15" t="s">
        <v>37</v>
      </c>
      <c r="AX195" s="15" t="s">
        <v>83</v>
      </c>
      <c r="AY195" s="181" t="s">
        <v>159</v>
      </c>
    </row>
    <row r="196" spans="1:65" s="12" customFormat="1" ht="22.9" customHeight="1">
      <c r="B196" s="131"/>
      <c r="D196" s="132" t="s">
        <v>75</v>
      </c>
      <c r="E196" s="142" t="s">
        <v>230</v>
      </c>
      <c r="F196" s="142" t="s">
        <v>620</v>
      </c>
      <c r="I196" s="134"/>
      <c r="J196" s="143">
        <f>BK196</f>
        <v>0</v>
      </c>
      <c r="L196" s="131"/>
      <c r="M196" s="136"/>
      <c r="N196" s="137"/>
      <c r="O196" s="137"/>
      <c r="P196" s="138">
        <f>SUM(P197:P219)</f>
        <v>0</v>
      </c>
      <c r="Q196" s="137"/>
      <c r="R196" s="138">
        <f>SUM(R197:R219)</f>
        <v>37.844523600000002</v>
      </c>
      <c r="S196" s="137"/>
      <c r="T196" s="139">
        <f>SUM(T197:T219)</f>
        <v>0</v>
      </c>
      <c r="AR196" s="132" t="s">
        <v>83</v>
      </c>
      <c r="AT196" s="140" t="s">
        <v>75</v>
      </c>
      <c r="AU196" s="140" t="s">
        <v>83</v>
      </c>
      <c r="AY196" s="132" t="s">
        <v>159</v>
      </c>
      <c r="BK196" s="141">
        <f>SUM(BK197:BK219)</f>
        <v>0</v>
      </c>
    </row>
    <row r="197" spans="1:65" s="2" customFormat="1" ht="24.2" customHeight="1">
      <c r="A197" s="34"/>
      <c r="B197" s="144"/>
      <c r="C197" s="145" t="s">
        <v>268</v>
      </c>
      <c r="D197" s="145" t="s">
        <v>161</v>
      </c>
      <c r="E197" s="146" t="s">
        <v>785</v>
      </c>
      <c r="F197" s="147" t="s">
        <v>786</v>
      </c>
      <c r="G197" s="148" t="s">
        <v>198</v>
      </c>
      <c r="H197" s="149">
        <v>172</v>
      </c>
      <c r="I197" s="150"/>
      <c r="J197" s="151">
        <f>ROUND(I197*H197,2)</f>
        <v>0</v>
      </c>
      <c r="K197" s="147" t="s">
        <v>173</v>
      </c>
      <c r="L197" s="35"/>
      <c r="M197" s="152" t="s">
        <v>3</v>
      </c>
      <c r="N197" s="153" t="s">
        <v>47</v>
      </c>
      <c r="O197" s="55"/>
      <c r="P197" s="154">
        <f>O197*H197</f>
        <v>0</v>
      </c>
      <c r="Q197" s="154">
        <v>0.1295</v>
      </c>
      <c r="R197" s="154">
        <f>Q197*H197</f>
        <v>22.274000000000001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174</v>
      </c>
      <c r="AT197" s="156" t="s">
        <v>161</v>
      </c>
      <c r="AU197" s="156" t="s">
        <v>85</v>
      </c>
      <c r="AY197" s="19" t="s">
        <v>159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83</v>
      </c>
      <c r="BK197" s="157">
        <f>ROUND(I197*H197,2)</f>
        <v>0</v>
      </c>
      <c r="BL197" s="19" t="s">
        <v>174</v>
      </c>
      <c r="BM197" s="156" t="s">
        <v>787</v>
      </c>
    </row>
    <row r="198" spans="1:65" s="2" customFormat="1">
      <c r="A198" s="34"/>
      <c r="B198" s="35"/>
      <c r="C198" s="34"/>
      <c r="D198" s="163" t="s">
        <v>176</v>
      </c>
      <c r="E198" s="34"/>
      <c r="F198" s="164" t="s">
        <v>788</v>
      </c>
      <c r="G198" s="34"/>
      <c r="H198" s="34"/>
      <c r="I198" s="160"/>
      <c r="J198" s="34"/>
      <c r="K198" s="34"/>
      <c r="L198" s="35"/>
      <c r="M198" s="161"/>
      <c r="N198" s="162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176</v>
      </c>
      <c r="AU198" s="19" t="s">
        <v>85</v>
      </c>
    </row>
    <row r="199" spans="1:65" s="13" customFormat="1">
      <c r="B199" s="165"/>
      <c r="D199" s="158" t="s">
        <v>178</v>
      </c>
      <c r="E199" s="166" t="s">
        <v>3</v>
      </c>
      <c r="F199" s="167" t="s">
        <v>789</v>
      </c>
      <c r="H199" s="166" t="s">
        <v>3</v>
      </c>
      <c r="I199" s="168"/>
      <c r="L199" s="165"/>
      <c r="M199" s="169"/>
      <c r="N199" s="170"/>
      <c r="O199" s="170"/>
      <c r="P199" s="170"/>
      <c r="Q199" s="170"/>
      <c r="R199" s="170"/>
      <c r="S199" s="170"/>
      <c r="T199" s="171"/>
      <c r="AT199" s="166" t="s">
        <v>178</v>
      </c>
      <c r="AU199" s="166" t="s">
        <v>85</v>
      </c>
      <c r="AV199" s="13" t="s">
        <v>83</v>
      </c>
      <c r="AW199" s="13" t="s">
        <v>37</v>
      </c>
      <c r="AX199" s="13" t="s">
        <v>76</v>
      </c>
      <c r="AY199" s="166" t="s">
        <v>159</v>
      </c>
    </row>
    <row r="200" spans="1:65" s="13" customFormat="1">
      <c r="B200" s="165"/>
      <c r="D200" s="158" t="s">
        <v>178</v>
      </c>
      <c r="E200" s="166" t="s">
        <v>3</v>
      </c>
      <c r="F200" s="167" t="s">
        <v>378</v>
      </c>
      <c r="H200" s="166" t="s">
        <v>3</v>
      </c>
      <c r="I200" s="168"/>
      <c r="L200" s="165"/>
      <c r="M200" s="169"/>
      <c r="N200" s="170"/>
      <c r="O200" s="170"/>
      <c r="P200" s="170"/>
      <c r="Q200" s="170"/>
      <c r="R200" s="170"/>
      <c r="S200" s="170"/>
      <c r="T200" s="171"/>
      <c r="AT200" s="166" t="s">
        <v>178</v>
      </c>
      <c r="AU200" s="166" t="s">
        <v>85</v>
      </c>
      <c r="AV200" s="13" t="s">
        <v>83</v>
      </c>
      <c r="AW200" s="13" t="s">
        <v>37</v>
      </c>
      <c r="AX200" s="13" t="s">
        <v>76</v>
      </c>
      <c r="AY200" s="166" t="s">
        <v>159</v>
      </c>
    </row>
    <row r="201" spans="1:65" s="14" customFormat="1">
      <c r="B201" s="172"/>
      <c r="D201" s="158" t="s">
        <v>178</v>
      </c>
      <c r="E201" s="173" t="s">
        <v>3</v>
      </c>
      <c r="F201" s="174" t="s">
        <v>790</v>
      </c>
      <c r="H201" s="175">
        <v>172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178</v>
      </c>
      <c r="AU201" s="173" t="s">
        <v>85</v>
      </c>
      <c r="AV201" s="14" t="s">
        <v>85</v>
      </c>
      <c r="AW201" s="14" t="s">
        <v>37</v>
      </c>
      <c r="AX201" s="14" t="s">
        <v>76</v>
      </c>
      <c r="AY201" s="173" t="s">
        <v>159</v>
      </c>
    </row>
    <row r="202" spans="1:65" s="15" customFormat="1">
      <c r="B202" s="180"/>
      <c r="D202" s="158" t="s">
        <v>178</v>
      </c>
      <c r="E202" s="181" t="s">
        <v>3</v>
      </c>
      <c r="F202" s="182" t="s">
        <v>182</v>
      </c>
      <c r="H202" s="183">
        <v>172</v>
      </c>
      <c r="I202" s="184"/>
      <c r="L202" s="180"/>
      <c r="M202" s="185"/>
      <c r="N202" s="186"/>
      <c r="O202" s="186"/>
      <c r="P202" s="186"/>
      <c r="Q202" s="186"/>
      <c r="R202" s="186"/>
      <c r="S202" s="186"/>
      <c r="T202" s="187"/>
      <c r="AT202" s="181" t="s">
        <v>178</v>
      </c>
      <c r="AU202" s="181" t="s">
        <v>85</v>
      </c>
      <c r="AV202" s="15" t="s">
        <v>174</v>
      </c>
      <c r="AW202" s="15" t="s">
        <v>37</v>
      </c>
      <c r="AX202" s="15" t="s">
        <v>83</v>
      </c>
      <c r="AY202" s="181" t="s">
        <v>159</v>
      </c>
    </row>
    <row r="203" spans="1:65" s="2" customFormat="1" ht="16.5" customHeight="1">
      <c r="A203" s="34"/>
      <c r="B203" s="144"/>
      <c r="C203" s="188" t="s">
        <v>9</v>
      </c>
      <c r="D203" s="188" t="s">
        <v>278</v>
      </c>
      <c r="E203" s="189" t="s">
        <v>791</v>
      </c>
      <c r="F203" s="190" t="s">
        <v>792</v>
      </c>
      <c r="G203" s="191" t="s">
        <v>198</v>
      </c>
      <c r="H203" s="192">
        <v>173.72</v>
      </c>
      <c r="I203" s="193"/>
      <c r="J203" s="194">
        <f>ROUND(I203*H203,2)</f>
        <v>0</v>
      </c>
      <c r="K203" s="190" t="s">
        <v>173</v>
      </c>
      <c r="L203" s="195"/>
      <c r="M203" s="196" t="s">
        <v>3</v>
      </c>
      <c r="N203" s="197" t="s">
        <v>47</v>
      </c>
      <c r="O203" s="55"/>
      <c r="P203" s="154">
        <f>O203*H203</f>
        <v>0</v>
      </c>
      <c r="Q203" s="154">
        <v>5.6120000000000003E-2</v>
      </c>
      <c r="R203" s="154">
        <f>Q203*H203</f>
        <v>9.7491664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221</v>
      </c>
      <c r="AT203" s="156" t="s">
        <v>278</v>
      </c>
      <c r="AU203" s="156" t="s">
        <v>85</v>
      </c>
      <c r="AY203" s="19" t="s">
        <v>159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83</v>
      </c>
      <c r="BK203" s="157">
        <f>ROUND(I203*H203,2)</f>
        <v>0</v>
      </c>
      <c r="BL203" s="19" t="s">
        <v>174</v>
      </c>
      <c r="BM203" s="156" t="s">
        <v>793</v>
      </c>
    </row>
    <row r="204" spans="1:65" s="13" customFormat="1">
      <c r="B204" s="165"/>
      <c r="D204" s="158" t="s">
        <v>178</v>
      </c>
      <c r="E204" s="166" t="s">
        <v>3</v>
      </c>
      <c r="F204" s="167" t="s">
        <v>650</v>
      </c>
      <c r="H204" s="166" t="s">
        <v>3</v>
      </c>
      <c r="I204" s="168"/>
      <c r="L204" s="165"/>
      <c r="M204" s="169"/>
      <c r="N204" s="170"/>
      <c r="O204" s="170"/>
      <c r="P204" s="170"/>
      <c r="Q204" s="170"/>
      <c r="R204" s="170"/>
      <c r="S204" s="170"/>
      <c r="T204" s="171"/>
      <c r="AT204" s="166" t="s">
        <v>178</v>
      </c>
      <c r="AU204" s="166" t="s">
        <v>85</v>
      </c>
      <c r="AV204" s="13" t="s">
        <v>83</v>
      </c>
      <c r="AW204" s="13" t="s">
        <v>37</v>
      </c>
      <c r="AX204" s="13" t="s">
        <v>76</v>
      </c>
      <c r="AY204" s="166" t="s">
        <v>159</v>
      </c>
    </row>
    <row r="205" spans="1:65" s="14" customFormat="1">
      <c r="B205" s="172"/>
      <c r="D205" s="158" t="s">
        <v>178</v>
      </c>
      <c r="E205" s="173" t="s">
        <v>3</v>
      </c>
      <c r="F205" s="174" t="s">
        <v>794</v>
      </c>
      <c r="H205" s="175">
        <v>173.72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178</v>
      </c>
      <c r="AU205" s="173" t="s">
        <v>85</v>
      </c>
      <c r="AV205" s="14" t="s">
        <v>85</v>
      </c>
      <c r="AW205" s="14" t="s">
        <v>37</v>
      </c>
      <c r="AX205" s="14" t="s">
        <v>76</v>
      </c>
      <c r="AY205" s="173" t="s">
        <v>159</v>
      </c>
    </row>
    <row r="206" spans="1:65" s="15" customFormat="1">
      <c r="B206" s="180"/>
      <c r="D206" s="158" t="s">
        <v>178</v>
      </c>
      <c r="E206" s="181" t="s">
        <v>3</v>
      </c>
      <c r="F206" s="182" t="s">
        <v>182</v>
      </c>
      <c r="H206" s="183">
        <v>173.72</v>
      </c>
      <c r="I206" s="184"/>
      <c r="L206" s="180"/>
      <c r="M206" s="185"/>
      <c r="N206" s="186"/>
      <c r="O206" s="186"/>
      <c r="P206" s="186"/>
      <c r="Q206" s="186"/>
      <c r="R206" s="186"/>
      <c r="S206" s="186"/>
      <c r="T206" s="187"/>
      <c r="AT206" s="181" t="s">
        <v>178</v>
      </c>
      <c r="AU206" s="181" t="s">
        <v>85</v>
      </c>
      <c r="AV206" s="15" t="s">
        <v>174</v>
      </c>
      <c r="AW206" s="15" t="s">
        <v>37</v>
      </c>
      <c r="AX206" s="15" t="s">
        <v>83</v>
      </c>
      <c r="AY206" s="181" t="s">
        <v>159</v>
      </c>
    </row>
    <row r="207" spans="1:65" s="2" customFormat="1" ht="16.5" customHeight="1">
      <c r="A207" s="34"/>
      <c r="B207" s="144"/>
      <c r="C207" s="145" t="s">
        <v>282</v>
      </c>
      <c r="D207" s="145" t="s">
        <v>161</v>
      </c>
      <c r="E207" s="146" t="s">
        <v>663</v>
      </c>
      <c r="F207" s="147" t="s">
        <v>664</v>
      </c>
      <c r="G207" s="148" t="s">
        <v>207</v>
      </c>
      <c r="H207" s="149">
        <v>2.58</v>
      </c>
      <c r="I207" s="150"/>
      <c r="J207" s="151">
        <f>ROUND(I207*H207,2)</f>
        <v>0</v>
      </c>
      <c r="K207" s="147" t="s">
        <v>173</v>
      </c>
      <c r="L207" s="35"/>
      <c r="M207" s="152" t="s">
        <v>3</v>
      </c>
      <c r="N207" s="153" t="s">
        <v>47</v>
      </c>
      <c r="O207" s="55"/>
      <c r="P207" s="154">
        <f>O207*H207</f>
        <v>0</v>
      </c>
      <c r="Q207" s="154">
        <v>2.2563399999999998</v>
      </c>
      <c r="R207" s="154">
        <f>Q207*H207</f>
        <v>5.8213571999999996</v>
      </c>
      <c r="S207" s="154">
        <v>0</v>
      </c>
      <c r="T207" s="15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174</v>
      </c>
      <c r="AT207" s="156" t="s">
        <v>161</v>
      </c>
      <c r="AU207" s="156" t="s">
        <v>85</v>
      </c>
      <c r="AY207" s="19" t="s">
        <v>159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9" t="s">
        <v>83</v>
      </c>
      <c r="BK207" s="157">
        <f>ROUND(I207*H207,2)</f>
        <v>0</v>
      </c>
      <c r="BL207" s="19" t="s">
        <v>174</v>
      </c>
      <c r="BM207" s="156" t="s">
        <v>795</v>
      </c>
    </row>
    <row r="208" spans="1:65" s="2" customFormat="1">
      <c r="A208" s="34"/>
      <c r="B208" s="35"/>
      <c r="C208" s="34"/>
      <c r="D208" s="163" t="s">
        <v>176</v>
      </c>
      <c r="E208" s="34"/>
      <c r="F208" s="164" t="s">
        <v>666</v>
      </c>
      <c r="G208" s="34"/>
      <c r="H208" s="34"/>
      <c r="I208" s="160"/>
      <c r="J208" s="34"/>
      <c r="K208" s="34"/>
      <c r="L208" s="35"/>
      <c r="M208" s="161"/>
      <c r="N208" s="162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176</v>
      </c>
      <c r="AU208" s="19" t="s">
        <v>85</v>
      </c>
    </row>
    <row r="209" spans="1:65" s="13" customFormat="1">
      <c r="B209" s="165"/>
      <c r="D209" s="158" t="s">
        <v>178</v>
      </c>
      <c r="E209" s="166" t="s">
        <v>3</v>
      </c>
      <c r="F209" s="167" t="s">
        <v>667</v>
      </c>
      <c r="H209" s="166" t="s">
        <v>3</v>
      </c>
      <c r="I209" s="168"/>
      <c r="L209" s="165"/>
      <c r="M209" s="169"/>
      <c r="N209" s="170"/>
      <c r="O209" s="170"/>
      <c r="P209" s="170"/>
      <c r="Q209" s="170"/>
      <c r="R209" s="170"/>
      <c r="S209" s="170"/>
      <c r="T209" s="171"/>
      <c r="AT209" s="166" t="s">
        <v>178</v>
      </c>
      <c r="AU209" s="166" t="s">
        <v>85</v>
      </c>
      <c r="AV209" s="13" t="s">
        <v>83</v>
      </c>
      <c r="AW209" s="13" t="s">
        <v>37</v>
      </c>
      <c r="AX209" s="13" t="s">
        <v>76</v>
      </c>
      <c r="AY209" s="166" t="s">
        <v>159</v>
      </c>
    </row>
    <row r="210" spans="1:65" s="13" customFormat="1">
      <c r="B210" s="165"/>
      <c r="D210" s="158" t="s">
        <v>178</v>
      </c>
      <c r="E210" s="166" t="s">
        <v>3</v>
      </c>
      <c r="F210" s="167" t="s">
        <v>796</v>
      </c>
      <c r="H210" s="166" t="s">
        <v>3</v>
      </c>
      <c r="I210" s="168"/>
      <c r="L210" s="165"/>
      <c r="M210" s="169"/>
      <c r="N210" s="170"/>
      <c r="O210" s="170"/>
      <c r="P210" s="170"/>
      <c r="Q210" s="170"/>
      <c r="R210" s="170"/>
      <c r="S210" s="170"/>
      <c r="T210" s="171"/>
      <c r="AT210" s="166" t="s">
        <v>178</v>
      </c>
      <c r="AU210" s="166" t="s">
        <v>85</v>
      </c>
      <c r="AV210" s="13" t="s">
        <v>83</v>
      </c>
      <c r="AW210" s="13" t="s">
        <v>37</v>
      </c>
      <c r="AX210" s="13" t="s">
        <v>76</v>
      </c>
      <c r="AY210" s="166" t="s">
        <v>159</v>
      </c>
    </row>
    <row r="211" spans="1:65" s="14" customFormat="1">
      <c r="B211" s="172"/>
      <c r="D211" s="158" t="s">
        <v>178</v>
      </c>
      <c r="E211" s="173" t="s">
        <v>3</v>
      </c>
      <c r="F211" s="174" t="s">
        <v>797</v>
      </c>
      <c r="H211" s="175">
        <v>2.58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178</v>
      </c>
      <c r="AU211" s="173" t="s">
        <v>85</v>
      </c>
      <c r="AV211" s="14" t="s">
        <v>85</v>
      </c>
      <c r="AW211" s="14" t="s">
        <v>37</v>
      </c>
      <c r="AX211" s="14" t="s">
        <v>76</v>
      </c>
      <c r="AY211" s="173" t="s">
        <v>159</v>
      </c>
    </row>
    <row r="212" spans="1:65" s="15" customFormat="1">
      <c r="B212" s="180"/>
      <c r="D212" s="158" t="s">
        <v>178</v>
      </c>
      <c r="E212" s="181" t="s">
        <v>3</v>
      </c>
      <c r="F212" s="182" t="s">
        <v>182</v>
      </c>
      <c r="H212" s="183">
        <v>2.58</v>
      </c>
      <c r="I212" s="184"/>
      <c r="L212" s="180"/>
      <c r="M212" s="185"/>
      <c r="N212" s="186"/>
      <c r="O212" s="186"/>
      <c r="P212" s="186"/>
      <c r="Q212" s="186"/>
      <c r="R212" s="186"/>
      <c r="S212" s="186"/>
      <c r="T212" s="187"/>
      <c r="AT212" s="181" t="s">
        <v>178</v>
      </c>
      <c r="AU212" s="181" t="s">
        <v>85</v>
      </c>
      <c r="AV212" s="15" t="s">
        <v>174</v>
      </c>
      <c r="AW212" s="15" t="s">
        <v>37</v>
      </c>
      <c r="AX212" s="15" t="s">
        <v>83</v>
      </c>
      <c r="AY212" s="181" t="s">
        <v>159</v>
      </c>
    </row>
    <row r="213" spans="1:65" s="2" customFormat="1" ht="24.2" customHeight="1">
      <c r="A213" s="34"/>
      <c r="B213" s="144"/>
      <c r="C213" s="145" t="s">
        <v>292</v>
      </c>
      <c r="D213" s="145" t="s">
        <v>161</v>
      </c>
      <c r="E213" s="146" t="s">
        <v>798</v>
      </c>
      <c r="F213" s="147" t="s">
        <v>799</v>
      </c>
      <c r="G213" s="148" t="s">
        <v>690</v>
      </c>
      <c r="H213" s="149">
        <v>8.6</v>
      </c>
      <c r="I213" s="150"/>
      <c r="J213" s="151">
        <f>ROUND(I213*H213,2)</f>
        <v>0</v>
      </c>
      <c r="K213" s="147" t="s">
        <v>165</v>
      </c>
      <c r="L213" s="35"/>
      <c r="M213" s="152" t="s">
        <v>3</v>
      </c>
      <c r="N213" s="153" t="s">
        <v>47</v>
      </c>
      <c r="O213" s="55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166</v>
      </c>
      <c r="AT213" s="156" t="s">
        <v>161</v>
      </c>
      <c r="AU213" s="156" t="s">
        <v>85</v>
      </c>
      <c r="AY213" s="19" t="s">
        <v>159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83</v>
      </c>
      <c r="BK213" s="157">
        <f>ROUND(I213*H213,2)</f>
        <v>0</v>
      </c>
      <c r="BL213" s="19" t="s">
        <v>166</v>
      </c>
      <c r="BM213" s="156" t="s">
        <v>800</v>
      </c>
    </row>
    <row r="214" spans="1:65" s="2" customFormat="1" ht="19.5">
      <c r="A214" s="34"/>
      <c r="B214" s="35"/>
      <c r="C214" s="34"/>
      <c r="D214" s="158" t="s">
        <v>168</v>
      </c>
      <c r="E214" s="34"/>
      <c r="F214" s="159" t="s">
        <v>349</v>
      </c>
      <c r="G214" s="34"/>
      <c r="H214" s="34"/>
      <c r="I214" s="160"/>
      <c r="J214" s="34"/>
      <c r="K214" s="34"/>
      <c r="L214" s="35"/>
      <c r="M214" s="161"/>
      <c r="N214" s="162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168</v>
      </c>
      <c r="AU214" s="19" t="s">
        <v>85</v>
      </c>
    </row>
    <row r="215" spans="1:65" s="13" customFormat="1">
      <c r="B215" s="165"/>
      <c r="D215" s="158" t="s">
        <v>178</v>
      </c>
      <c r="E215" s="166" t="s">
        <v>3</v>
      </c>
      <c r="F215" s="167" t="s">
        <v>692</v>
      </c>
      <c r="H215" s="166" t="s">
        <v>3</v>
      </c>
      <c r="I215" s="168"/>
      <c r="L215" s="165"/>
      <c r="M215" s="169"/>
      <c r="N215" s="170"/>
      <c r="O215" s="170"/>
      <c r="P215" s="170"/>
      <c r="Q215" s="170"/>
      <c r="R215" s="170"/>
      <c r="S215" s="170"/>
      <c r="T215" s="171"/>
      <c r="AT215" s="166" t="s">
        <v>178</v>
      </c>
      <c r="AU215" s="166" t="s">
        <v>85</v>
      </c>
      <c r="AV215" s="13" t="s">
        <v>83</v>
      </c>
      <c r="AW215" s="13" t="s">
        <v>37</v>
      </c>
      <c r="AX215" s="13" t="s">
        <v>76</v>
      </c>
      <c r="AY215" s="166" t="s">
        <v>159</v>
      </c>
    </row>
    <row r="216" spans="1:65" s="14" customFormat="1">
      <c r="B216" s="172"/>
      <c r="D216" s="158" t="s">
        <v>178</v>
      </c>
      <c r="E216" s="173" t="s">
        <v>3</v>
      </c>
      <c r="F216" s="174" t="s">
        <v>801</v>
      </c>
      <c r="H216" s="175">
        <v>8.6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178</v>
      </c>
      <c r="AU216" s="173" t="s">
        <v>85</v>
      </c>
      <c r="AV216" s="14" t="s">
        <v>85</v>
      </c>
      <c r="AW216" s="14" t="s">
        <v>37</v>
      </c>
      <c r="AX216" s="14" t="s">
        <v>76</v>
      </c>
      <c r="AY216" s="173" t="s">
        <v>159</v>
      </c>
    </row>
    <row r="217" spans="1:65" s="15" customFormat="1">
      <c r="B217" s="180"/>
      <c r="D217" s="158" t="s">
        <v>178</v>
      </c>
      <c r="E217" s="181" t="s">
        <v>3</v>
      </c>
      <c r="F217" s="182" t="s">
        <v>182</v>
      </c>
      <c r="H217" s="183">
        <v>8.6</v>
      </c>
      <c r="I217" s="184"/>
      <c r="L217" s="180"/>
      <c r="M217" s="185"/>
      <c r="N217" s="186"/>
      <c r="O217" s="186"/>
      <c r="P217" s="186"/>
      <c r="Q217" s="186"/>
      <c r="R217" s="186"/>
      <c r="S217" s="186"/>
      <c r="T217" s="187"/>
      <c r="AT217" s="181" t="s">
        <v>178</v>
      </c>
      <c r="AU217" s="181" t="s">
        <v>85</v>
      </c>
      <c r="AV217" s="15" t="s">
        <v>174</v>
      </c>
      <c r="AW217" s="15" t="s">
        <v>37</v>
      </c>
      <c r="AX217" s="15" t="s">
        <v>83</v>
      </c>
      <c r="AY217" s="181" t="s">
        <v>159</v>
      </c>
    </row>
    <row r="218" spans="1:65" s="2" customFormat="1" ht="16.5" customHeight="1">
      <c r="A218" s="34"/>
      <c r="B218" s="144"/>
      <c r="C218" s="145" t="s">
        <v>299</v>
      </c>
      <c r="D218" s="145" t="s">
        <v>161</v>
      </c>
      <c r="E218" s="146" t="s">
        <v>802</v>
      </c>
      <c r="F218" s="147" t="s">
        <v>803</v>
      </c>
      <c r="G218" s="148" t="s">
        <v>164</v>
      </c>
      <c r="H218" s="149">
        <v>1</v>
      </c>
      <c r="I218" s="150"/>
      <c r="J218" s="151">
        <f>ROUND(I218*H218,2)</f>
        <v>0</v>
      </c>
      <c r="K218" s="147" t="s">
        <v>165</v>
      </c>
      <c r="L218" s="35"/>
      <c r="M218" s="152" t="s">
        <v>3</v>
      </c>
      <c r="N218" s="153" t="s">
        <v>47</v>
      </c>
      <c r="O218" s="55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6" t="s">
        <v>166</v>
      </c>
      <c r="AT218" s="156" t="s">
        <v>161</v>
      </c>
      <c r="AU218" s="156" t="s">
        <v>85</v>
      </c>
      <c r="AY218" s="19" t="s">
        <v>159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9" t="s">
        <v>83</v>
      </c>
      <c r="BK218" s="157">
        <f>ROUND(I218*H218,2)</f>
        <v>0</v>
      </c>
      <c r="BL218" s="19" t="s">
        <v>166</v>
      </c>
      <c r="BM218" s="156" t="s">
        <v>804</v>
      </c>
    </row>
    <row r="219" spans="1:65" s="2" customFormat="1" ht="39">
      <c r="A219" s="34"/>
      <c r="B219" s="35"/>
      <c r="C219" s="34"/>
      <c r="D219" s="158" t="s">
        <v>168</v>
      </c>
      <c r="E219" s="34"/>
      <c r="F219" s="159" t="s">
        <v>805</v>
      </c>
      <c r="G219" s="34"/>
      <c r="H219" s="34"/>
      <c r="I219" s="160"/>
      <c r="J219" s="34"/>
      <c r="K219" s="34"/>
      <c r="L219" s="35"/>
      <c r="M219" s="161"/>
      <c r="N219" s="162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168</v>
      </c>
      <c r="AU219" s="19" t="s">
        <v>85</v>
      </c>
    </row>
    <row r="220" spans="1:65" s="12" customFormat="1" ht="22.9" customHeight="1">
      <c r="B220" s="131"/>
      <c r="D220" s="132" t="s">
        <v>75</v>
      </c>
      <c r="E220" s="142" t="s">
        <v>694</v>
      </c>
      <c r="F220" s="142" t="s">
        <v>695</v>
      </c>
      <c r="I220" s="134"/>
      <c r="J220" s="143">
        <f>BK220</f>
        <v>0</v>
      </c>
      <c r="L220" s="131"/>
      <c r="M220" s="136"/>
      <c r="N220" s="137"/>
      <c r="O220" s="137"/>
      <c r="P220" s="138">
        <f>SUM(P221:P225)</f>
        <v>0</v>
      </c>
      <c r="Q220" s="137"/>
      <c r="R220" s="138">
        <f>SUM(R221:R225)</f>
        <v>3.5999999999999997E-2</v>
      </c>
      <c r="S220" s="137"/>
      <c r="T220" s="139">
        <f>SUM(T221:T225)</f>
        <v>0</v>
      </c>
      <c r="AR220" s="132" t="s">
        <v>83</v>
      </c>
      <c r="AT220" s="140" t="s">
        <v>75</v>
      </c>
      <c r="AU220" s="140" t="s">
        <v>83</v>
      </c>
      <c r="AY220" s="132" t="s">
        <v>159</v>
      </c>
      <c r="BK220" s="141">
        <f>SUM(BK221:BK225)</f>
        <v>0</v>
      </c>
    </row>
    <row r="221" spans="1:65" s="2" customFormat="1" ht="16.5" customHeight="1">
      <c r="A221" s="34"/>
      <c r="B221" s="144"/>
      <c r="C221" s="145" t="s">
        <v>306</v>
      </c>
      <c r="D221" s="145" t="s">
        <v>161</v>
      </c>
      <c r="E221" s="146" t="s">
        <v>806</v>
      </c>
      <c r="F221" s="147" t="s">
        <v>807</v>
      </c>
      <c r="G221" s="148" t="s">
        <v>445</v>
      </c>
      <c r="H221" s="149">
        <v>2</v>
      </c>
      <c r="I221" s="150"/>
      <c r="J221" s="151">
        <f>ROUND(I221*H221,2)</f>
        <v>0</v>
      </c>
      <c r="K221" s="147" t="s">
        <v>165</v>
      </c>
      <c r="L221" s="35"/>
      <c r="M221" s="152" t="s">
        <v>3</v>
      </c>
      <c r="N221" s="153" t="s">
        <v>47</v>
      </c>
      <c r="O221" s="55"/>
      <c r="P221" s="154">
        <f>O221*H221</f>
        <v>0</v>
      </c>
      <c r="Q221" s="154">
        <v>1.7999999999999999E-2</v>
      </c>
      <c r="R221" s="154">
        <f>Q221*H221</f>
        <v>3.5999999999999997E-2</v>
      </c>
      <c r="S221" s="154">
        <v>0</v>
      </c>
      <c r="T221" s="15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174</v>
      </c>
      <c r="AT221" s="156" t="s">
        <v>161</v>
      </c>
      <c r="AU221" s="156" t="s">
        <v>85</v>
      </c>
      <c r="AY221" s="19" t="s">
        <v>159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9" t="s">
        <v>83</v>
      </c>
      <c r="BK221" s="157">
        <f>ROUND(I221*H221,2)</f>
        <v>0</v>
      </c>
      <c r="BL221" s="19" t="s">
        <v>174</v>
      </c>
      <c r="BM221" s="156" t="s">
        <v>808</v>
      </c>
    </row>
    <row r="222" spans="1:65" s="2" customFormat="1" ht="29.25">
      <c r="A222" s="34"/>
      <c r="B222" s="35"/>
      <c r="C222" s="34"/>
      <c r="D222" s="158" t="s">
        <v>168</v>
      </c>
      <c r="E222" s="34"/>
      <c r="F222" s="159" t="s">
        <v>809</v>
      </c>
      <c r="G222" s="34"/>
      <c r="H222" s="34"/>
      <c r="I222" s="160"/>
      <c r="J222" s="34"/>
      <c r="K222" s="34"/>
      <c r="L222" s="35"/>
      <c r="M222" s="161"/>
      <c r="N222" s="162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168</v>
      </c>
      <c r="AU222" s="19" t="s">
        <v>85</v>
      </c>
    </row>
    <row r="223" spans="1:65" s="13" customFormat="1">
      <c r="B223" s="165"/>
      <c r="D223" s="158" t="s">
        <v>178</v>
      </c>
      <c r="E223" s="166" t="s">
        <v>3</v>
      </c>
      <c r="F223" s="167" t="s">
        <v>810</v>
      </c>
      <c r="H223" s="166" t="s">
        <v>3</v>
      </c>
      <c r="I223" s="168"/>
      <c r="L223" s="165"/>
      <c r="M223" s="169"/>
      <c r="N223" s="170"/>
      <c r="O223" s="170"/>
      <c r="P223" s="170"/>
      <c r="Q223" s="170"/>
      <c r="R223" s="170"/>
      <c r="S223" s="170"/>
      <c r="T223" s="171"/>
      <c r="AT223" s="166" t="s">
        <v>178</v>
      </c>
      <c r="AU223" s="166" t="s">
        <v>85</v>
      </c>
      <c r="AV223" s="13" t="s">
        <v>83</v>
      </c>
      <c r="AW223" s="13" t="s">
        <v>37</v>
      </c>
      <c r="AX223" s="13" t="s">
        <v>76</v>
      </c>
      <c r="AY223" s="166" t="s">
        <v>159</v>
      </c>
    </row>
    <row r="224" spans="1:65" s="14" customFormat="1">
      <c r="B224" s="172"/>
      <c r="D224" s="158" t="s">
        <v>178</v>
      </c>
      <c r="E224" s="173" t="s">
        <v>3</v>
      </c>
      <c r="F224" s="174" t="s">
        <v>85</v>
      </c>
      <c r="H224" s="175">
        <v>2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178</v>
      </c>
      <c r="AU224" s="173" t="s">
        <v>85</v>
      </c>
      <c r="AV224" s="14" t="s">
        <v>85</v>
      </c>
      <c r="AW224" s="14" t="s">
        <v>37</v>
      </c>
      <c r="AX224" s="14" t="s">
        <v>76</v>
      </c>
      <c r="AY224" s="173" t="s">
        <v>159</v>
      </c>
    </row>
    <row r="225" spans="1:65" s="15" customFormat="1">
      <c r="B225" s="180"/>
      <c r="D225" s="158" t="s">
        <v>178</v>
      </c>
      <c r="E225" s="181" t="s">
        <v>3</v>
      </c>
      <c r="F225" s="182" t="s">
        <v>182</v>
      </c>
      <c r="H225" s="183">
        <v>2</v>
      </c>
      <c r="I225" s="184"/>
      <c r="L225" s="180"/>
      <c r="M225" s="185"/>
      <c r="N225" s="186"/>
      <c r="O225" s="186"/>
      <c r="P225" s="186"/>
      <c r="Q225" s="186"/>
      <c r="R225" s="186"/>
      <c r="S225" s="186"/>
      <c r="T225" s="187"/>
      <c r="AT225" s="181" t="s">
        <v>178</v>
      </c>
      <c r="AU225" s="181" t="s">
        <v>85</v>
      </c>
      <c r="AV225" s="15" t="s">
        <v>174</v>
      </c>
      <c r="AW225" s="15" t="s">
        <v>37</v>
      </c>
      <c r="AX225" s="15" t="s">
        <v>83</v>
      </c>
      <c r="AY225" s="181" t="s">
        <v>159</v>
      </c>
    </row>
    <row r="226" spans="1:65" s="12" customFormat="1" ht="22.9" customHeight="1">
      <c r="B226" s="131"/>
      <c r="D226" s="132" t="s">
        <v>75</v>
      </c>
      <c r="E226" s="142" t="s">
        <v>237</v>
      </c>
      <c r="F226" s="142" t="s">
        <v>238</v>
      </c>
      <c r="I226" s="134"/>
      <c r="J226" s="143">
        <f>BK226</f>
        <v>0</v>
      </c>
      <c r="L226" s="131"/>
      <c r="M226" s="136"/>
      <c r="N226" s="137"/>
      <c r="O226" s="137"/>
      <c r="P226" s="138">
        <f>SUM(P227:P241)</f>
        <v>0</v>
      </c>
      <c r="Q226" s="137"/>
      <c r="R226" s="138">
        <f>SUM(R227:R241)</f>
        <v>0</v>
      </c>
      <c r="S226" s="137"/>
      <c r="T226" s="139">
        <f>SUM(T227:T241)</f>
        <v>0</v>
      </c>
      <c r="AR226" s="132" t="s">
        <v>83</v>
      </c>
      <c r="AT226" s="140" t="s">
        <v>75</v>
      </c>
      <c r="AU226" s="140" t="s">
        <v>83</v>
      </c>
      <c r="AY226" s="132" t="s">
        <v>159</v>
      </c>
      <c r="BK226" s="141">
        <f>SUM(BK227:BK241)</f>
        <v>0</v>
      </c>
    </row>
    <row r="227" spans="1:65" s="2" customFormat="1" ht="24.2" customHeight="1">
      <c r="A227" s="34"/>
      <c r="B227" s="144"/>
      <c r="C227" s="145" t="s">
        <v>319</v>
      </c>
      <c r="D227" s="145" t="s">
        <v>161</v>
      </c>
      <c r="E227" s="146" t="s">
        <v>255</v>
      </c>
      <c r="F227" s="147" t="s">
        <v>256</v>
      </c>
      <c r="G227" s="148" t="s">
        <v>242</v>
      </c>
      <c r="H227" s="149">
        <v>0.628</v>
      </c>
      <c r="I227" s="150"/>
      <c r="J227" s="151">
        <f>ROUND(I227*H227,2)</f>
        <v>0</v>
      </c>
      <c r="K227" s="147" t="s">
        <v>173</v>
      </c>
      <c r="L227" s="35"/>
      <c r="M227" s="152" t="s">
        <v>3</v>
      </c>
      <c r="N227" s="153" t="s">
        <v>47</v>
      </c>
      <c r="O227" s="55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174</v>
      </c>
      <c r="AT227" s="156" t="s">
        <v>161</v>
      </c>
      <c r="AU227" s="156" t="s">
        <v>85</v>
      </c>
      <c r="AY227" s="19" t="s">
        <v>159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9" t="s">
        <v>83</v>
      </c>
      <c r="BK227" s="157">
        <f>ROUND(I227*H227,2)</f>
        <v>0</v>
      </c>
      <c r="BL227" s="19" t="s">
        <v>174</v>
      </c>
      <c r="BM227" s="156" t="s">
        <v>811</v>
      </c>
    </row>
    <row r="228" spans="1:65" s="2" customFormat="1">
      <c r="A228" s="34"/>
      <c r="B228" s="35"/>
      <c r="C228" s="34"/>
      <c r="D228" s="163" t="s">
        <v>176</v>
      </c>
      <c r="E228" s="34"/>
      <c r="F228" s="164" t="s">
        <v>258</v>
      </c>
      <c r="G228" s="34"/>
      <c r="H228" s="34"/>
      <c r="I228" s="160"/>
      <c r="J228" s="34"/>
      <c r="K228" s="34"/>
      <c r="L228" s="35"/>
      <c r="M228" s="161"/>
      <c r="N228" s="162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176</v>
      </c>
      <c r="AU228" s="19" t="s">
        <v>85</v>
      </c>
    </row>
    <row r="229" spans="1:65" s="13" customFormat="1">
      <c r="B229" s="165"/>
      <c r="D229" s="158" t="s">
        <v>178</v>
      </c>
      <c r="E229" s="166" t="s">
        <v>3</v>
      </c>
      <c r="F229" s="167" t="s">
        <v>259</v>
      </c>
      <c r="H229" s="166" t="s">
        <v>3</v>
      </c>
      <c r="I229" s="168"/>
      <c r="L229" s="165"/>
      <c r="M229" s="169"/>
      <c r="N229" s="170"/>
      <c r="O229" s="170"/>
      <c r="P229" s="170"/>
      <c r="Q229" s="170"/>
      <c r="R229" s="170"/>
      <c r="S229" s="170"/>
      <c r="T229" s="171"/>
      <c r="AT229" s="166" t="s">
        <v>178</v>
      </c>
      <c r="AU229" s="166" t="s">
        <v>85</v>
      </c>
      <c r="AV229" s="13" t="s">
        <v>83</v>
      </c>
      <c r="AW229" s="13" t="s">
        <v>37</v>
      </c>
      <c r="AX229" s="13" t="s">
        <v>76</v>
      </c>
      <c r="AY229" s="166" t="s">
        <v>159</v>
      </c>
    </row>
    <row r="230" spans="1:65" s="14" customFormat="1">
      <c r="B230" s="172"/>
      <c r="D230" s="158" t="s">
        <v>178</v>
      </c>
      <c r="E230" s="173" t="s">
        <v>3</v>
      </c>
      <c r="F230" s="174" t="s">
        <v>812</v>
      </c>
      <c r="H230" s="175">
        <v>0.628</v>
      </c>
      <c r="I230" s="176"/>
      <c r="L230" s="172"/>
      <c r="M230" s="177"/>
      <c r="N230" s="178"/>
      <c r="O230" s="178"/>
      <c r="P230" s="178"/>
      <c r="Q230" s="178"/>
      <c r="R230" s="178"/>
      <c r="S230" s="178"/>
      <c r="T230" s="179"/>
      <c r="AT230" s="173" t="s">
        <v>178</v>
      </c>
      <c r="AU230" s="173" t="s">
        <v>85</v>
      </c>
      <c r="AV230" s="14" t="s">
        <v>85</v>
      </c>
      <c r="AW230" s="14" t="s">
        <v>37</v>
      </c>
      <c r="AX230" s="14" t="s">
        <v>76</v>
      </c>
      <c r="AY230" s="173" t="s">
        <v>159</v>
      </c>
    </row>
    <row r="231" spans="1:65" s="15" customFormat="1">
      <c r="B231" s="180"/>
      <c r="D231" s="158" t="s">
        <v>178</v>
      </c>
      <c r="E231" s="181" t="s">
        <v>3</v>
      </c>
      <c r="F231" s="182" t="s">
        <v>182</v>
      </c>
      <c r="H231" s="183">
        <v>0.628</v>
      </c>
      <c r="I231" s="184"/>
      <c r="L231" s="180"/>
      <c r="M231" s="185"/>
      <c r="N231" s="186"/>
      <c r="O231" s="186"/>
      <c r="P231" s="186"/>
      <c r="Q231" s="186"/>
      <c r="R231" s="186"/>
      <c r="S231" s="186"/>
      <c r="T231" s="187"/>
      <c r="AT231" s="181" t="s">
        <v>178</v>
      </c>
      <c r="AU231" s="181" t="s">
        <v>85</v>
      </c>
      <c r="AV231" s="15" t="s">
        <v>174</v>
      </c>
      <c r="AW231" s="15" t="s">
        <v>37</v>
      </c>
      <c r="AX231" s="15" t="s">
        <v>83</v>
      </c>
      <c r="AY231" s="181" t="s">
        <v>159</v>
      </c>
    </row>
    <row r="232" spans="1:65" s="2" customFormat="1" ht="24.2" customHeight="1">
      <c r="A232" s="34"/>
      <c r="B232" s="144"/>
      <c r="C232" s="145" t="s">
        <v>8</v>
      </c>
      <c r="D232" s="145" t="s">
        <v>161</v>
      </c>
      <c r="E232" s="146" t="s">
        <v>263</v>
      </c>
      <c r="F232" s="147" t="s">
        <v>249</v>
      </c>
      <c r="G232" s="148" t="s">
        <v>242</v>
      </c>
      <c r="H232" s="149">
        <v>9.42</v>
      </c>
      <c r="I232" s="150"/>
      <c r="J232" s="151">
        <f>ROUND(I232*H232,2)</f>
        <v>0</v>
      </c>
      <c r="K232" s="147" t="s">
        <v>173</v>
      </c>
      <c r="L232" s="35"/>
      <c r="M232" s="152" t="s">
        <v>3</v>
      </c>
      <c r="N232" s="153" t="s">
        <v>47</v>
      </c>
      <c r="O232" s="55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6" t="s">
        <v>174</v>
      </c>
      <c r="AT232" s="156" t="s">
        <v>161</v>
      </c>
      <c r="AU232" s="156" t="s">
        <v>85</v>
      </c>
      <c r="AY232" s="19" t="s">
        <v>159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9" t="s">
        <v>83</v>
      </c>
      <c r="BK232" s="157">
        <f>ROUND(I232*H232,2)</f>
        <v>0</v>
      </c>
      <c r="BL232" s="19" t="s">
        <v>174</v>
      </c>
      <c r="BM232" s="156" t="s">
        <v>813</v>
      </c>
    </row>
    <row r="233" spans="1:65" s="2" customFormat="1">
      <c r="A233" s="34"/>
      <c r="B233" s="35"/>
      <c r="C233" s="34"/>
      <c r="D233" s="163" t="s">
        <v>176</v>
      </c>
      <c r="E233" s="34"/>
      <c r="F233" s="164" t="s">
        <v>265</v>
      </c>
      <c r="G233" s="34"/>
      <c r="H233" s="34"/>
      <c r="I233" s="160"/>
      <c r="J233" s="34"/>
      <c r="K233" s="34"/>
      <c r="L233" s="35"/>
      <c r="M233" s="161"/>
      <c r="N233" s="162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176</v>
      </c>
      <c r="AU233" s="19" t="s">
        <v>85</v>
      </c>
    </row>
    <row r="234" spans="1:65" s="13" customFormat="1">
      <c r="B234" s="165"/>
      <c r="D234" s="158" t="s">
        <v>178</v>
      </c>
      <c r="E234" s="166" t="s">
        <v>3</v>
      </c>
      <c r="F234" s="167" t="s">
        <v>252</v>
      </c>
      <c r="H234" s="166" t="s">
        <v>3</v>
      </c>
      <c r="I234" s="168"/>
      <c r="L234" s="165"/>
      <c r="M234" s="169"/>
      <c r="N234" s="170"/>
      <c r="O234" s="170"/>
      <c r="P234" s="170"/>
      <c r="Q234" s="170"/>
      <c r="R234" s="170"/>
      <c r="S234" s="170"/>
      <c r="T234" s="171"/>
      <c r="AT234" s="166" t="s">
        <v>178</v>
      </c>
      <c r="AU234" s="166" t="s">
        <v>85</v>
      </c>
      <c r="AV234" s="13" t="s">
        <v>83</v>
      </c>
      <c r="AW234" s="13" t="s">
        <v>37</v>
      </c>
      <c r="AX234" s="13" t="s">
        <v>76</v>
      </c>
      <c r="AY234" s="166" t="s">
        <v>159</v>
      </c>
    </row>
    <row r="235" spans="1:65" s="14" customFormat="1">
      <c r="B235" s="172"/>
      <c r="D235" s="158" t="s">
        <v>178</v>
      </c>
      <c r="E235" s="173" t="s">
        <v>3</v>
      </c>
      <c r="F235" s="174" t="s">
        <v>814</v>
      </c>
      <c r="H235" s="175">
        <v>9.42</v>
      </c>
      <c r="I235" s="176"/>
      <c r="L235" s="172"/>
      <c r="M235" s="177"/>
      <c r="N235" s="178"/>
      <c r="O235" s="178"/>
      <c r="P235" s="178"/>
      <c r="Q235" s="178"/>
      <c r="R235" s="178"/>
      <c r="S235" s="178"/>
      <c r="T235" s="179"/>
      <c r="AT235" s="173" t="s">
        <v>178</v>
      </c>
      <c r="AU235" s="173" t="s">
        <v>85</v>
      </c>
      <c r="AV235" s="14" t="s">
        <v>85</v>
      </c>
      <c r="AW235" s="14" t="s">
        <v>37</v>
      </c>
      <c r="AX235" s="14" t="s">
        <v>76</v>
      </c>
      <c r="AY235" s="173" t="s">
        <v>159</v>
      </c>
    </row>
    <row r="236" spans="1:65" s="15" customFormat="1">
      <c r="B236" s="180"/>
      <c r="D236" s="158" t="s">
        <v>178</v>
      </c>
      <c r="E236" s="181" t="s">
        <v>3</v>
      </c>
      <c r="F236" s="182" t="s">
        <v>182</v>
      </c>
      <c r="H236" s="183">
        <v>9.42</v>
      </c>
      <c r="I236" s="184"/>
      <c r="L236" s="180"/>
      <c r="M236" s="185"/>
      <c r="N236" s="186"/>
      <c r="O236" s="186"/>
      <c r="P236" s="186"/>
      <c r="Q236" s="186"/>
      <c r="R236" s="186"/>
      <c r="S236" s="186"/>
      <c r="T236" s="187"/>
      <c r="AT236" s="181" t="s">
        <v>178</v>
      </c>
      <c r="AU236" s="181" t="s">
        <v>85</v>
      </c>
      <c r="AV236" s="15" t="s">
        <v>174</v>
      </c>
      <c r="AW236" s="15" t="s">
        <v>37</v>
      </c>
      <c r="AX236" s="15" t="s">
        <v>83</v>
      </c>
      <c r="AY236" s="181" t="s">
        <v>159</v>
      </c>
    </row>
    <row r="237" spans="1:65" s="2" customFormat="1" ht="24.2" customHeight="1">
      <c r="A237" s="34"/>
      <c r="B237" s="144"/>
      <c r="C237" s="145" t="s">
        <v>331</v>
      </c>
      <c r="D237" s="145" t="s">
        <v>161</v>
      </c>
      <c r="E237" s="146" t="s">
        <v>269</v>
      </c>
      <c r="F237" s="147" t="s">
        <v>270</v>
      </c>
      <c r="G237" s="148" t="s">
        <v>242</v>
      </c>
      <c r="H237" s="149">
        <v>0.628</v>
      </c>
      <c r="I237" s="150"/>
      <c r="J237" s="151">
        <f>ROUND(I237*H237,2)</f>
        <v>0</v>
      </c>
      <c r="K237" s="147" t="s">
        <v>173</v>
      </c>
      <c r="L237" s="35"/>
      <c r="M237" s="152" t="s">
        <v>3</v>
      </c>
      <c r="N237" s="153" t="s">
        <v>47</v>
      </c>
      <c r="O237" s="55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6" t="s">
        <v>174</v>
      </c>
      <c r="AT237" s="156" t="s">
        <v>161</v>
      </c>
      <c r="AU237" s="156" t="s">
        <v>85</v>
      </c>
      <c r="AY237" s="19" t="s">
        <v>159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9" t="s">
        <v>83</v>
      </c>
      <c r="BK237" s="157">
        <f>ROUND(I237*H237,2)</f>
        <v>0</v>
      </c>
      <c r="BL237" s="19" t="s">
        <v>174</v>
      </c>
      <c r="BM237" s="156" t="s">
        <v>815</v>
      </c>
    </row>
    <row r="238" spans="1:65" s="2" customFormat="1">
      <c r="A238" s="34"/>
      <c r="B238" s="35"/>
      <c r="C238" s="34"/>
      <c r="D238" s="163" t="s">
        <v>176</v>
      </c>
      <c r="E238" s="34"/>
      <c r="F238" s="164" t="s">
        <v>272</v>
      </c>
      <c r="G238" s="34"/>
      <c r="H238" s="34"/>
      <c r="I238" s="160"/>
      <c r="J238" s="34"/>
      <c r="K238" s="34"/>
      <c r="L238" s="35"/>
      <c r="M238" s="161"/>
      <c r="N238" s="162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176</v>
      </c>
      <c r="AU238" s="19" t="s">
        <v>85</v>
      </c>
    </row>
    <row r="239" spans="1:65" s="13" customFormat="1">
      <c r="B239" s="165"/>
      <c r="D239" s="158" t="s">
        <v>178</v>
      </c>
      <c r="E239" s="166" t="s">
        <v>3</v>
      </c>
      <c r="F239" s="167" t="s">
        <v>273</v>
      </c>
      <c r="H239" s="166" t="s">
        <v>3</v>
      </c>
      <c r="I239" s="168"/>
      <c r="L239" s="165"/>
      <c r="M239" s="169"/>
      <c r="N239" s="170"/>
      <c r="O239" s="170"/>
      <c r="P239" s="170"/>
      <c r="Q239" s="170"/>
      <c r="R239" s="170"/>
      <c r="S239" s="170"/>
      <c r="T239" s="171"/>
      <c r="AT239" s="166" t="s">
        <v>178</v>
      </c>
      <c r="AU239" s="166" t="s">
        <v>85</v>
      </c>
      <c r="AV239" s="13" t="s">
        <v>83</v>
      </c>
      <c r="AW239" s="13" t="s">
        <v>37</v>
      </c>
      <c r="AX239" s="13" t="s">
        <v>76</v>
      </c>
      <c r="AY239" s="166" t="s">
        <v>159</v>
      </c>
    </row>
    <row r="240" spans="1:65" s="14" customFormat="1">
      <c r="B240" s="172"/>
      <c r="D240" s="158" t="s">
        <v>178</v>
      </c>
      <c r="E240" s="173" t="s">
        <v>3</v>
      </c>
      <c r="F240" s="174" t="s">
        <v>812</v>
      </c>
      <c r="H240" s="175">
        <v>0.628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178</v>
      </c>
      <c r="AU240" s="173" t="s">
        <v>85</v>
      </c>
      <c r="AV240" s="14" t="s">
        <v>85</v>
      </c>
      <c r="AW240" s="14" t="s">
        <v>37</v>
      </c>
      <c r="AX240" s="14" t="s">
        <v>76</v>
      </c>
      <c r="AY240" s="173" t="s">
        <v>159</v>
      </c>
    </row>
    <row r="241" spans="1:65" s="15" customFormat="1">
      <c r="B241" s="180"/>
      <c r="D241" s="158" t="s">
        <v>178</v>
      </c>
      <c r="E241" s="181" t="s">
        <v>3</v>
      </c>
      <c r="F241" s="182" t="s">
        <v>182</v>
      </c>
      <c r="H241" s="183">
        <v>0.628</v>
      </c>
      <c r="I241" s="184"/>
      <c r="L241" s="180"/>
      <c r="M241" s="185"/>
      <c r="N241" s="186"/>
      <c r="O241" s="186"/>
      <c r="P241" s="186"/>
      <c r="Q241" s="186"/>
      <c r="R241" s="186"/>
      <c r="S241" s="186"/>
      <c r="T241" s="187"/>
      <c r="AT241" s="181" t="s">
        <v>178</v>
      </c>
      <c r="AU241" s="181" t="s">
        <v>85</v>
      </c>
      <c r="AV241" s="15" t="s">
        <v>174</v>
      </c>
      <c r="AW241" s="15" t="s">
        <v>37</v>
      </c>
      <c r="AX241" s="15" t="s">
        <v>83</v>
      </c>
      <c r="AY241" s="181" t="s">
        <v>159</v>
      </c>
    </row>
    <row r="242" spans="1:65" s="12" customFormat="1" ht="22.9" customHeight="1">
      <c r="B242" s="131"/>
      <c r="D242" s="132" t="s">
        <v>75</v>
      </c>
      <c r="E242" s="142" t="s">
        <v>713</v>
      </c>
      <c r="F242" s="142" t="s">
        <v>714</v>
      </c>
      <c r="I242" s="134"/>
      <c r="J242" s="143">
        <f>BK242</f>
        <v>0</v>
      </c>
      <c r="L242" s="131"/>
      <c r="M242" s="136"/>
      <c r="N242" s="137"/>
      <c r="O242" s="137"/>
      <c r="P242" s="138">
        <f>SUM(P243:P244)</f>
        <v>0</v>
      </c>
      <c r="Q242" s="137"/>
      <c r="R242" s="138">
        <f>SUM(R243:R244)</f>
        <v>0</v>
      </c>
      <c r="S242" s="137"/>
      <c r="T242" s="139">
        <f>SUM(T243:T244)</f>
        <v>0</v>
      </c>
      <c r="AR242" s="132" t="s">
        <v>83</v>
      </c>
      <c r="AT242" s="140" t="s">
        <v>75</v>
      </c>
      <c r="AU242" s="140" t="s">
        <v>83</v>
      </c>
      <c r="AY242" s="132" t="s">
        <v>159</v>
      </c>
      <c r="BK242" s="141">
        <f>SUM(BK243:BK244)</f>
        <v>0</v>
      </c>
    </row>
    <row r="243" spans="1:65" s="2" customFormat="1" ht="24.2" customHeight="1">
      <c r="A243" s="34"/>
      <c r="B243" s="144"/>
      <c r="C243" s="145" t="s">
        <v>339</v>
      </c>
      <c r="D243" s="145" t="s">
        <v>161</v>
      </c>
      <c r="E243" s="146" t="s">
        <v>816</v>
      </c>
      <c r="F243" s="147" t="s">
        <v>817</v>
      </c>
      <c r="G243" s="148" t="s">
        <v>242</v>
      </c>
      <c r="H243" s="149">
        <v>489.358</v>
      </c>
      <c r="I243" s="150"/>
      <c r="J243" s="151">
        <f>ROUND(I243*H243,2)</f>
        <v>0</v>
      </c>
      <c r="K243" s="147" t="s">
        <v>173</v>
      </c>
      <c r="L243" s="35"/>
      <c r="M243" s="152" t="s">
        <v>3</v>
      </c>
      <c r="N243" s="153" t="s">
        <v>47</v>
      </c>
      <c r="O243" s="55"/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6" t="s">
        <v>174</v>
      </c>
      <c r="AT243" s="156" t="s">
        <v>161</v>
      </c>
      <c r="AU243" s="156" t="s">
        <v>85</v>
      </c>
      <c r="AY243" s="19" t="s">
        <v>159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9" t="s">
        <v>83</v>
      </c>
      <c r="BK243" s="157">
        <f>ROUND(I243*H243,2)</f>
        <v>0</v>
      </c>
      <c r="BL243" s="19" t="s">
        <v>174</v>
      </c>
      <c r="BM243" s="156" t="s">
        <v>818</v>
      </c>
    </row>
    <row r="244" spans="1:65" s="2" customFormat="1">
      <c r="A244" s="34"/>
      <c r="B244" s="35"/>
      <c r="C244" s="34"/>
      <c r="D244" s="163" t="s">
        <v>176</v>
      </c>
      <c r="E244" s="34"/>
      <c r="F244" s="164" t="s">
        <v>819</v>
      </c>
      <c r="G244" s="34"/>
      <c r="H244" s="34"/>
      <c r="I244" s="160"/>
      <c r="J244" s="34"/>
      <c r="K244" s="34"/>
      <c r="L244" s="35"/>
      <c r="M244" s="201"/>
      <c r="N244" s="202"/>
      <c r="O244" s="203"/>
      <c r="P244" s="203"/>
      <c r="Q244" s="203"/>
      <c r="R244" s="203"/>
      <c r="S244" s="203"/>
      <c r="T244" s="20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176</v>
      </c>
      <c r="AU244" s="19" t="s">
        <v>85</v>
      </c>
    </row>
    <row r="245" spans="1:65" s="2" customFormat="1" ht="6.95" customHeight="1">
      <c r="A245" s="34"/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5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autoFilter ref="C93:K244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13" r:id="rId2"/>
    <hyperlink ref="F118" r:id="rId3"/>
    <hyperlink ref="F135" r:id="rId4"/>
    <hyperlink ref="F148" r:id="rId5"/>
    <hyperlink ref="F160" r:id="rId6"/>
    <hyperlink ref="F176" r:id="rId7"/>
    <hyperlink ref="F182" r:id="rId8"/>
    <hyperlink ref="F187" r:id="rId9"/>
    <hyperlink ref="F198" r:id="rId10"/>
    <hyperlink ref="F208" r:id="rId11"/>
    <hyperlink ref="F228" r:id="rId12"/>
    <hyperlink ref="F233" r:id="rId13"/>
    <hyperlink ref="F238" r:id="rId14"/>
    <hyperlink ref="F244" r:id="rId15"/>
  </hyperlinks>
  <pageMargins left="0.39374999999999999" right="0.39374999999999999" top="0.39374999999999999" bottom="0.39374999999999999" header="0" footer="0"/>
  <pageSetup paperSize="9" scale="84" fitToHeight="100" orientation="landscape" blackAndWhite="1" r:id="rId16"/>
  <headerFooter>
    <oddFooter>&amp;CStrana &amp;P z &amp;N</oddFooter>
  </headerFooter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102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363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820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ROUND(J93,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ROUND((SUM(BE93:BE236)),  2)</f>
        <v>0</v>
      </c>
      <c r="G35" s="34"/>
      <c r="H35" s="34"/>
      <c r="I35" s="103">
        <v>0.21</v>
      </c>
      <c r="J35" s="102">
        <f>ROUND(((SUM(BE93:BE236))*I35),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ROUND((SUM(BF93:BF236)),  2)</f>
        <v>0</v>
      </c>
      <c r="G36" s="34"/>
      <c r="H36" s="34"/>
      <c r="I36" s="103">
        <v>0.15</v>
      </c>
      <c r="J36" s="102">
        <f>ROUND(((SUM(BF93:BF236))*I36),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ROUND((SUM(BG93:BG236)),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ROUND((SUM(BH93:BH236)),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ROUND((SUM(BI93:BI236)),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363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130 - Parkoviště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J93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139</v>
      </c>
      <c r="E64" s="115"/>
      <c r="F64" s="115"/>
      <c r="G64" s="115"/>
      <c r="H64" s="115"/>
      <c r="I64" s="115"/>
      <c r="J64" s="116">
        <f>J94</f>
        <v>0</v>
      </c>
      <c r="L64" s="113"/>
    </row>
    <row r="65" spans="1:31" s="10" customFormat="1" ht="19.899999999999999" customHeight="1">
      <c r="B65" s="117"/>
      <c r="D65" s="118" t="s">
        <v>140</v>
      </c>
      <c r="E65" s="119"/>
      <c r="F65" s="119"/>
      <c r="G65" s="119"/>
      <c r="H65" s="119"/>
      <c r="I65" s="119"/>
      <c r="J65" s="120">
        <f>J95</f>
        <v>0</v>
      </c>
      <c r="L65" s="117"/>
    </row>
    <row r="66" spans="1:31" s="10" customFormat="1" ht="19.899999999999999" customHeight="1">
      <c r="B66" s="117"/>
      <c r="D66" s="118" t="s">
        <v>821</v>
      </c>
      <c r="E66" s="119"/>
      <c r="F66" s="119"/>
      <c r="G66" s="119"/>
      <c r="H66" s="119"/>
      <c r="I66" s="119"/>
      <c r="J66" s="120">
        <f>J128</f>
        <v>0</v>
      </c>
      <c r="L66" s="117"/>
    </row>
    <row r="67" spans="1:31" s="10" customFormat="1" ht="19.899999999999999" customHeight="1">
      <c r="B67" s="117"/>
      <c r="D67" s="118" t="s">
        <v>365</v>
      </c>
      <c r="E67" s="119"/>
      <c r="F67" s="119"/>
      <c r="G67" s="119"/>
      <c r="H67" s="119"/>
      <c r="I67" s="119"/>
      <c r="J67" s="120">
        <f>J145</f>
        <v>0</v>
      </c>
      <c r="L67" s="117"/>
    </row>
    <row r="68" spans="1:31" s="10" customFormat="1" ht="19.899999999999999" customHeight="1">
      <c r="B68" s="117"/>
      <c r="D68" s="118" t="s">
        <v>721</v>
      </c>
      <c r="E68" s="119"/>
      <c r="F68" s="119"/>
      <c r="G68" s="119"/>
      <c r="H68" s="119"/>
      <c r="I68" s="119"/>
      <c r="J68" s="120">
        <f>J174</f>
        <v>0</v>
      </c>
      <c r="L68" s="117"/>
    </row>
    <row r="69" spans="1:31" s="10" customFormat="1" ht="19.899999999999999" customHeight="1">
      <c r="B69" s="117"/>
      <c r="D69" s="118" t="s">
        <v>370</v>
      </c>
      <c r="E69" s="119"/>
      <c r="F69" s="119"/>
      <c r="G69" s="119"/>
      <c r="H69" s="119"/>
      <c r="I69" s="119"/>
      <c r="J69" s="120">
        <f>J190</f>
        <v>0</v>
      </c>
      <c r="L69" s="117"/>
    </row>
    <row r="70" spans="1:31" s="10" customFormat="1" ht="19.899999999999999" customHeight="1">
      <c r="B70" s="117"/>
      <c r="D70" s="118" t="s">
        <v>141</v>
      </c>
      <c r="E70" s="119"/>
      <c r="F70" s="119"/>
      <c r="G70" s="119"/>
      <c r="H70" s="119"/>
      <c r="I70" s="119"/>
      <c r="J70" s="120">
        <f>J218</f>
        <v>0</v>
      </c>
      <c r="L70" s="117"/>
    </row>
    <row r="71" spans="1:31" s="10" customFormat="1" ht="19.899999999999999" customHeight="1">
      <c r="B71" s="117"/>
      <c r="D71" s="118" t="s">
        <v>372</v>
      </c>
      <c r="E71" s="119"/>
      <c r="F71" s="119"/>
      <c r="G71" s="119"/>
      <c r="H71" s="119"/>
      <c r="I71" s="119"/>
      <c r="J71" s="120">
        <f>J234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144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2" t="str">
        <f>E7</f>
        <v>Hanušovice - parkoviště u ZŠ - aktualizace 2023</v>
      </c>
      <c r="F81" s="343"/>
      <c r="G81" s="343"/>
      <c r="H81" s="343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>
      <c r="B82" s="22"/>
      <c r="C82" s="29" t="s">
        <v>131</v>
      </c>
      <c r="L82" s="22"/>
    </row>
    <row r="83" spans="1:65" s="2" customFormat="1" ht="16.5" customHeight="1">
      <c r="A83" s="34"/>
      <c r="B83" s="35"/>
      <c r="C83" s="34"/>
      <c r="D83" s="34"/>
      <c r="E83" s="342" t="s">
        <v>363</v>
      </c>
      <c r="F83" s="341"/>
      <c r="G83" s="341"/>
      <c r="H83" s="341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133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36" t="str">
        <f>E11</f>
        <v>SO 130 - Parkoviště</v>
      </c>
      <c r="F85" s="341"/>
      <c r="G85" s="341"/>
      <c r="H85" s="341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F14</f>
        <v>Hanušovice</v>
      </c>
      <c r="G87" s="34"/>
      <c r="H87" s="34"/>
      <c r="I87" s="29" t="s">
        <v>23</v>
      </c>
      <c r="J87" s="52" t="str">
        <f>IF(J14="","",J14)</f>
        <v>31. 1. 2023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25</v>
      </c>
      <c r="D89" s="34"/>
      <c r="E89" s="34"/>
      <c r="F89" s="27" t="str">
        <f>E17</f>
        <v>Město Hanušovice</v>
      </c>
      <c r="G89" s="34"/>
      <c r="H89" s="34"/>
      <c r="I89" s="29" t="s">
        <v>33</v>
      </c>
      <c r="J89" s="32" t="str">
        <f>E23</f>
        <v>Cekr CZ s.r.o.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25.7" customHeight="1">
      <c r="A90" s="34"/>
      <c r="B90" s="35"/>
      <c r="C90" s="29" t="s">
        <v>31</v>
      </c>
      <c r="D90" s="34"/>
      <c r="E90" s="34"/>
      <c r="F90" s="27" t="str">
        <f>IF(E20="","",E20)</f>
        <v>Vyplň údaj</v>
      </c>
      <c r="G90" s="34"/>
      <c r="H90" s="34"/>
      <c r="I90" s="29" t="s">
        <v>38</v>
      </c>
      <c r="J90" s="32" t="str">
        <f>E26</f>
        <v>Jan Zamykal, CS ÚRS 2023 01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145</v>
      </c>
      <c r="D92" s="124" t="s">
        <v>61</v>
      </c>
      <c r="E92" s="124" t="s">
        <v>57</v>
      </c>
      <c r="F92" s="124" t="s">
        <v>58</v>
      </c>
      <c r="G92" s="124" t="s">
        <v>146</v>
      </c>
      <c r="H92" s="124" t="s">
        <v>147</v>
      </c>
      <c r="I92" s="124" t="s">
        <v>148</v>
      </c>
      <c r="J92" s="124" t="s">
        <v>137</v>
      </c>
      <c r="K92" s="125" t="s">
        <v>149</v>
      </c>
      <c r="L92" s="126"/>
      <c r="M92" s="59" t="s">
        <v>3</v>
      </c>
      <c r="N92" s="60" t="s">
        <v>46</v>
      </c>
      <c r="O92" s="60" t="s">
        <v>150</v>
      </c>
      <c r="P92" s="60" t="s">
        <v>151</v>
      </c>
      <c r="Q92" s="60" t="s">
        <v>152</v>
      </c>
      <c r="R92" s="60" t="s">
        <v>153</v>
      </c>
      <c r="S92" s="60" t="s">
        <v>154</v>
      </c>
      <c r="T92" s="61" t="s">
        <v>155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156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</f>
        <v>0</v>
      </c>
      <c r="Q93" s="63"/>
      <c r="R93" s="128">
        <f>R94</f>
        <v>561.05003279999994</v>
      </c>
      <c r="S93" s="63"/>
      <c r="T93" s="129">
        <f>T94</f>
        <v>0.628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75</v>
      </c>
      <c r="AU93" s="19" t="s">
        <v>138</v>
      </c>
      <c r="BK93" s="130">
        <f>BK94</f>
        <v>0</v>
      </c>
    </row>
    <row r="94" spans="1:65" s="12" customFormat="1" ht="25.9" customHeight="1">
      <c r="B94" s="131"/>
      <c r="D94" s="132" t="s">
        <v>75</v>
      </c>
      <c r="E94" s="133" t="s">
        <v>157</v>
      </c>
      <c r="F94" s="133" t="s">
        <v>158</v>
      </c>
      <c r="I94" s="134"/>
      <c r="J94" s="135">
        <f>BK94</f>
        <v>0</v>
      </c>
      <c r="L94" s="131"/>
      <c r="M94" s="136"/>
      <c r="N94" s="137"/>
      <c r="O94" s="137"/>
      <c r="P94" s="138">
        <f>P95+P128+P145+P174+P190+P218+P234</f>
        <v>0</v>
      </c>
      <c r="Q94" s="137"/>
      <c r="R94" s="138">
        <f>R95+R128+R145+R174+R190+R218+R234</f>
        <v>561.05003279999994</v>
      </c>
      <c r="S94" s="137"/>
      <c r="T94" s="139">
        <f>T95+T128+T145+T174+T190+T218+T234</f>
        <v>0.628</v>
      </c>
      <c r="AR94" s="132" t="s">
        <v>83</v>
      </c>
      <c r="AT94" s="140" t="s">
        <v>75</v>
      </c>
      <c r="AU94" s="140" t="s">
        <v>76</v>
      </c>
      <c r="AY94" s="132" t="s">
        <v>159</v>
      </c>
      <c r="BK94" s="141">
        <f>BK95+BK128+BK145+BK174+BK190+BK218+BK234</f>
        <v>0</v>
      </c>
    </row>
    <row r="95" spans="1:65" s="12" customFormat="1" ht="22.9" customHeight="1">
      <c r="B95" s="131"/>
      <c r="D95" s="132" t="s">
        <v>75</v>
      </c>
      <c r="E95" s="142" t="s">
        <v>83</v>
      </c>
      <c r="F95" s="142" t="s">
        <v>160</v>
      </c>
      <c r="I95" s="134"/>
      <c r="J95" s="143">
        <f>BK95</f>
        <v>0</v>
      </c>
      <c r="L95" s="131"/>
      <c r="M95" s="136"/>
      <c r="N95" s="137"/>
      <c r="O95" s="137"/>
      <c r="P95" s="138">
        <f>SUM(P96:P127)</f>
        <v>0</v>
      </c>
      <c r="Q95" s="137"/>
      <c r="R95" s="138">
        <f>SUM(R96:R127)</f>
        <v>171.76499999999999</v>
      </c>
      <c r="S95" s="137"/>
      <c r="T95" s="139">
        <f>SUM(T96:T127)</f>
        <v>0</v>
      </c>
      <c r="AR95" s="132" t="s">
        <v>83</v>
      </c>
      <c r="AT95" s="140" t="s">
        <v>75</v>
      </c>
      <c r="AU95" s="140" t="s">
        <v>83</v>
      </c>
      <c r="AY95" s="132" t="s">
        <v>159</v>
      </c>
      <c r="BK95" s="141">
        <f>SUM(BK96:BK127)</f>
        <v>0</v>
      </c>
    </row>
    <row r="96" spans="1:65" s="2" customFormat="1" ht="24.2" customHeight="1">
      <c r="A96" s="34"/>
      <c r="B96" s="144"/>
      <c r="C96" s="145" t="s">
        <v>83</v>
      </c>
      <c r="D96" s="145" t="s">
        <v>161</v>
      </c>
      <c r="E96" s="146" t="s">
        <v>373</v>
      </c>
      <c r="F96" s="147" t="s">
        <v>374</v>
      </c>
      <c r="G96" s="148" t="s">
        <v>207</v>
      </c>
      <c r="H96" s="149">
        <v>235.81399999999999</v>
      </c>
      <c r="I96" s="150"/>
      <c r="J96" s="151">
        <f>ROUND(I96*H96,2)</f>
        <v>0</v>
      </c>
      <c r="K96" s="147" t="s">
        <v>173</v>
      </c>
      <c r="L96" s="35"/>
      <c r="M96" s="152" t="s">
        <v>3</v>
      </c>
      <c r="N96" s="153" t="s">
        <v>47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174</v>
      </c>
      <c r="AT96" s="156" t="s">
        <v>161</v>
      </c>
      <c r="AU96" s="156" t="s">
        <v>85</v>
      </c>
      <c r="AY96" s="19" t="s">
        <v>159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83</v>
      </c>
      <c r="BK96" s="157">
        <f>ROUND(I96*H96,2)</f>
        <v>0</v>
      </c>
      <c r="BL96" s="19" t="s">
        <v>174</v>
      </c>
      <c r="BM96" s="156" t="s">
        <v>822</v>
      </c>
    </row>
    <row r="97" spans="1:65" s="2" customFormat="1">
      <c r="A97" s="34"/>
      <c r="B97" s="35"/>
      <c r="C97" s="34"/>
      <c r="D97" s="163" t="s">
        <v>176</v>
      </c>
      <c r="E97" s="34"/>
      <c r="F97" s="164" t="s">
        <v>376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176</v>
      </c>
      <c r="AU97" s="19" t="s">
        <v>85</v>
      </c>
    </row>
    <row r="98" spans="1:65" s="13" customFormat="1">
      <c r="B98" s="165"/>
      <c r="D98" s="158" t="s">
        <v>178</v>
      </c>
      <c r="E98" s="166" t="s">
        <v>3</v>
      </c>
      <c r="F98" s="167" t="s">
        <v>823</v>
      </c>
      <c r="H98" s="166" t="s">
        <v>3</v>
      </c>
      <c r="I98" s="168"/>
      <c r="L98" s="165"/>
      <c r="M98" s="169"/>
      <c r="N98" s="170"/>
      <c r="O98" s="170"/>
      <c r="P98" s="170"/>
      <c r="Q98" s="170"/>
      <c r="R98" s="170"/>
      <c r="S98" s="170"/>
      <c r="T98" s="171"/>
      <c r="AT98" s="166" t="s">
        <v>178</v>
      </c>
      <c r="AU98" s="166" t="s">
        <v>85</v>
      </c>
      <c r="AV98" s="13" t="s">
        <v>83</v>
      </c>
      <c r="AW98" s="13" t="s">
        <v>37</v>
      </c>
      <c r="AX98" s="13" t="s">
        <v>76</v>
      </c>
      <c r="AY98" s="166" t="s">
        <v>159</v>
      </c>
    </row>
    <row r="99" spans="1:65" s="13" customFormat="1">
      <c r="B99" s="165"/>
      <c r="D99" s="158" t="s">
        <v>178</v>
      </c>
      <c r="E99" s="166" t="s">
        <v>3</v>
      </c>
      <c r="F99" s="167" t="s">
        <v>378</v>
      </c>
      <c r="H99" s="166" t="s">
        <v>3</v>
      </c>
      <c r="I99" s="168"/>
      <c r="L99" s="165"/>
      <c r="M99" s="169"/>
      <c r="N99" s="170"/>
      <c r="O99" s="170"/>
      <c r="P99" s="170"/>
      <c r="Q99" s="170"/>
      <c r="R99" s="170"/>
      <c r="S99" s="170"/>
      <c r="T99" s="171"/>
      <c r="AT99" s="166" t="s">
        <v>178</v>
      </c>
      <c r="AU99" s="166" t="s">
        <v>85</v>
      </c>
      <c r="AV99" s="13" t="s">
        <v>83</v>
      </c>
      <c r="AW99" s="13" t="s">
        <v>37</v>
      </c>
      <c r="AX99" s="13" t="s">
        <v>76</v>
      </c>
      <c r="AY99" s="166" t="s">
        <v>159</v>
      </c>
    </row>
    <row r="100" spans="1:65" s="14" customFormat="1">
      <c r="B100" s="172"/>
      <c r="D100" s="158" t="s">
        <v>178</v>
      </c>
      <c r="E100" s="173" t="s">
        <v>3</v>
      </c>
      <c r="F100" s="174" t="s">
        <v>824</v>
      </c>
      <c r="H100" s="175">
        <v>138.22</v>
      </c>
      <c r="I100" s="176"/>
      <c r="L100" s="172"/>
      <c r="M100" s="177"/>
      <c r="N100" s="178"/>
      <c r="O100" s="178"/>
      <c r="P100" s="178"/>
      <c r="Q100" s="178"/>
      <c r="R100" s="178"/>
      <c r="S100" s="178"/>
      <c r="T100" s="179"/>
      <c r="AT100" s="173" t="s">
        <v>178</v>
      </c>
      <c r="AU100" s="173" t="s">
        <v>85</v>
      </c>
      <c r="AV100" s="14" t="s">
        <v>85</v>
      </c>
      <c r="AW100" s="14" t="s">
        <v>37</v>
      </c>
      <c r="AX100" s="14" t="s">
        <v>76</v>
      </c>
      <c r="AY100" s="173" t="s">
        <v>159</v>
      </c>
    </row>
    <row r="101" spans="1:65" s="13" customFormat="1">
      <c r="B101" s="165"/>
      <c r="D101" s="158" t="s">
        <v>178</v>
      </c>
      <c r="E101" s="166" t="s">
        <v>3</v>
      </c>
      <c r="F101" s="167" t="s">
        <v>825</v>
      </c>
      <c r="H101" s="166" t="s">
        <v>3</v>
      </c>
      <c r="I101" s="168"/>
      <c r="L101" s="165"/>
      <c r="M101" s="169"/>
      <c r="N101" s="170"/>
      <c r="O101" s="170"/>
      <c r="P101" s="170"/>
      <c r="Q101" s="170"/>
      <c r="R101" s="170"/>
      <c r="S101" s="170"/>
      <c r="T101" s="171"/>
      <c r="AT101" s="166" t="s">
        <v>178</v>
      </c>
      <c r="AU101" s="166" t="s">
        <v>85</v>
      </c>
      <c r="AV101" s="13" t="s">
        <v>83</v>
      </c>
      <c r="AW101" s="13" t="s">
        <v>37</v>
      </c>
      <c r="AX101" s="13" t="s">
        <v>76</v>
      </c>
      <c r="AY101" s="166" t="s">
        <v>159</v>
      </c>
    </row>
    <row r="102" spans="1:65" s="13" customFormat="1">
      <c r="B102" s="165"/>
      <c r="D102" s="158" t="s">
        <v>178</v>
      </c>
      <c r="E102" s="166" t="s">
        <v>3</v>
      </c>
      <c r="F102" s="167" t="s">
        <v>378</v>
      </c>
      <c r="H102" s="166" t="s">
        <v>3</v>
      </c>
      <c r="I102" s="168"/>
      <c r="L102" s="165"/>
      <c r="M102" s="169"/>
      <c r="N102" s="170"/>
      <c r="O102" s="170"/>
      <c r="P102" s="170"/>
      <c r="Q102" s="170"/>
      <c r="R102" s="170"/>
      <c r="S102" s="170"/>
      <c r="T102" s="171"/>
      <c r="AT102" s="166" t="s">
        <v>178</v>
      </c>
      <c r="AU102" s="166" t="s">
        <v>85</v>
      </c>
      <c r="AV102" s="13" t="s">
        <v>83</v>
      </c>
      <c r="AW102" s="13" t="s">
        <v>37</v>
      </c>
      <c r="AX102" s="13" t="s">
        <v>76</v>
      </c>
      <c r="AY102" s="166" t="s">
        <v>159</v>
      </c>
    </row>
    <row r="103" spans="1:65" s="14" customFormat="1">
      <c r="B103" s="172"/>
      <c r="D103" s="158" t="s">
        <v>178</v>
      </c>
      <c r="E103" s="173" t="s">
        <v>3</v>
      </c>
      <c r="F103" s="174" t="s">
        <v>826</v>
      </c>
      <c r="H103" s="175">
        <v>97.593999999999994</v>
      </c>
      <c r="I103" s="176"/>
      <c r="L103" s="172"/>
      <c r="M103" s="177"/>
      <c r="N103" s="178"/>
      <c r="O103" s="178"/>
      <c r="P103" s="178"/>
      <c r="Q103" s="178"/>
      <c r="R103" s="178"/>
      <c r="S103" s="178"/>
      <c r="T103" s="179"/>
      <c r="AT103" s="173" t="s">
        <v>178</v>
      </c>
      <c r="AU103" s="173" t="s">
        <v>85</v>
      </c>
      <c r="AV103" s="14" t="s">
        <v>85</v>
      </c>
      <c r="AW103" s="14" t="s">
        <v>37</v>
      </c>
      <c r="AX103" s="14" t="s">
        <v>76</v>
      </c>
      <c r="AY103" s="173" t="s">
        <v>159</v>
      </c>
    </row>
    <row r="104" spans="1:65" s="15" customFormat="1">
      <c r="B104" s="180"/>
      <c r="D104" s="158" t="s">
        <v>178</v>
      </c>
      <c r="E104" s="181" t="s">
        <v>3</v>
      </c>
      <c r="F104" s="182" t="s">
        <v>182</v>
      </c>
      <c r="H104" s="183">
        <v>235.81399999999999</v>
      </c>
      <c r="I104" s="184"/>
      <c r="L104" s="180"/>
      <c r="M104" s="185"/>
      <c r="N104" s="186"/>
      <c r="O104" s="186"/>
      <c r="P104" s="186"/>
      <c r="Q104" s="186"/>
      <c r="R104" s="186"/>
      <c r="S104" s="186"/>
      <c r="T104" s="187"/>
      <c r="AT104" s="181" t="s">
        <v>178</v>
      </c>
      <c r="AU104" s="181" t="s">
        <v>85</v>
      </c>
      <c r="AV104" s="15" t="s">
        <v>174</v>
      </c>
      <c r="AW104" s="15" t="s">
        <v>37</v>
      </c>
      <c r="AX104" s="15" t="s">
        <v>83</v>
      </c>
      <c r="AY104" s="181" t="s">
        <v>159</v>
      </c>
    </row>
    <row r="105" spans="1:65" s="2" customFormat="1" ht="37.9" customHeight="1">
      <c r="A105" s="34"/>
      <c r="B105" s="144"/>
      <c r="C105" s="145" t="s">
        <v>85</v>
      </c>
      <c r="D105" s="145" t="s">
        <v>161</v>
      </c>
      <c r="E105" s="146" t="s">
        <v>222</v>
      </c>
      <c r="F105" s="147" t="s">
        <v>223</v>
      </c>
      <c r="G105" s="148" t="s">
        <v>207</v>
      </c>
      <c r="H105" s="149">
        <v>235.81399999999999</v>
      </c>
      <c r="I105" s="150"/>
      <c r="J105" s="151">
        <f>ROUND(I105*H105,2)</f>
        <v>0</v>
      </c>
      <c r="K105" s="147" t="s">
        <v>173</v>
      </c>
      <c r="L105" s="35"/>
      <c r="M105" s="152" t="s">
        <v>3</v>
      </c>
      <c r="N105" s="153" t="s">
        <v>47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174</v>
      </c>
      <c r="AT105" s="156" t="s">
        <v>161</v>
      </c>
      <c r="AU105" s="156" t="s">
        <v>85</v>
      </c>
      <c r="AY105" s="19" t="s">
        <v>159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83</v>
      </c>
      <c r="BK105" s="157">
        <f>ROUND(I105*H105,2)</f>
        <v>0</v>
      </c>
      <c r="BL105" s="19" t="s">
        <v>174</v>
      </c>
      <c r="BM105" s="156" t="s">
        <v>827</v>
      </c>
    </row>
    <row r="106" spans="1:65" s="2" customFormat="1">
      <c r="A106" s="34"/>
      <c r="B106" s="35"/>
      <c r="C106" s="34"/>
      <c r="D106" s="163" t="s">
        <v>176</v>
      </c>
      <c r="E106" s="34"/>
      <c r="F106" s="164" t="s">
        <v>225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176</v>
      </c>
      <c r="AU106" s="19" t="s">
        <v>85</v>
      </c>
    </row>
    <row r="107" spans="1:65" s="13" customFormat="1">
      <c r="B107" s="165"/>
      <c r="D107" s="158" t="s">
        <v>178</v>
      </c>
      <c r="E107" s="166" t="s">
        <v>3</v>
      </c>
      <c r="F107" s="167" t="s">
        <v>226</v>
      </c>
      <c r="H107" s="166" t="s">
        <v>3</v>
      </c>
      <c r="I107" s="168"/>
      <c r="L107" s="165"/>
      <c r="M107" s="169"/>
      <c r="N107" s="170"/>
      <c r="O107" s="170"/>
      <c r="P107" s="170"/>
      <c r="Q107" s="170"/>
      <c r="R107" s="170"/>
      <c r="S107" s="170"/>
      <c r="T107" s="171"/>
      <c r="AT107" s="166" t="s">
        <v>178</v>
      </c>
      <c r="AU107" s="166" t="s">
        <v>85</v>
      </c>
      <c r="AV107" s="13" t="s">
        <v>83</v>
      </c>
      <c r="AW107" s="13" t="s">
        <v>37</v>
      </c>
      <c r="AX107" s="13" t="s">
        <v>76</v>
      </c>
      <c r="AY107" s="166" t="s">
        <v>159</v>
      </c>
    </row>
    <row r="108" spans="1:65" s="14" customFormat="1">
      <c r="B108" s="172"/>
      <c r="D108" s="158" t="s">
        <v>178</v>
      </c>
      <c r="E108" s="173" t="s">
        <v>3</v>
      </c>
      <c r="F108" s="174" t="s">
        <v>828</v>
      </c>
      <c r="H108" s="175">
        <v>235.81399999999999</v>
      </c>
      <c r="I108" s="176"/>
      <c r="L108" s="172"/>
      <c r="M108" s="177"/>
      <c r="N108" s="178"/>
      <c r="O108" s="178"/>
      <c r="P108" s="178"/>
      <c r="Q108" s="178"/>
      <c r="R108" s="178"/>
      <c r="S108" s="178"/>
      <c r="T108" s="179"/>
      <c r="AT108" s="173" t="s">
        <v>178</v>
      </c>
      <c r="AU108" s="173" t="s">
        <v>85</v>
      </c>
      <c r="AV108" s="14" t="s">
        <v>85</v>
      </c>
      <c r="AW108" s="14" t="s">
        <v>37</v>
      </c>
      <c r="AX108" s="14" t="s">
        <v>76</v>
      </c>
      <c r="AY108" s="173" t="s">
        <v>159</v>
      </c>
    </row>
    <row r="109" spans="1:65" s="15" customFormat="1">
      <c r="B109" s="180"/>
      <c r="D109" s="158" t="s">
        <v>178</v>
      </c>
      <c r="E109" s="181" t="s">
        <v>3</v>
      </c>
      <c r="F109" s="182" t="s">
        <v>182</v>
      </c>
      <c r="H109" s="183">
        <v>235.81399999999999</v>
      </c>
      <c r="I109" s="184"/>
      <c r="L109" s="180"/>
      <c r="M109" s="185"/>
      <c r="N109" s="186"/>
      <c r="O109" s="186"/>
      <c r="P109" s="186"/>
      <c r="Q109" s="186"/>
      <c r="R109" s="186"/>
      <c r="S109" s="186"/>
      <c r="T109" s="187"/>
      <c r="AT109" s="181" t="s">
        <v>178</v>
      </c>
      <c r="AU109" s="181" t="s">
        <v>85</v>
      </c>
      <c r="AV109" s="15" t="s">
        <v>174</v>
      </c>
      <c r="AW109" s="15" t="s">
        <v>37</v>
      </c>
      <c r="AX109" s="15" t="s">
        <v>83</v>
      </c>
      <c r="AY109" s="181" t="s">
        <v>159</v>
      </c>
    </row>
    <row r="110" spans="1:65" s="2" customFormat="1" ht="33" customHeight="1">
      <c r="A110" s="34"/>
      <c r="B110" s="144"/>
      <c r="C110" s="145" t="s">
        <v>183</v>
      </c>
      <c r="D110" s="145" t="s">
        <v>161</v>
      </c>
      <c r="E110" s="146" t="s">
        <v>385</v>
      </c>
      <c r="F110" s="147" t="s">
        <v>386</v>
      </c>
      <c r="G110" s="148" t="s">
        <v>207</v>
      </c>
      <c r="H110" s="149">
        <v>97.593999999999994</v>
      </c>
      <c r="I110" s="150"/>
      <c r="J110" s="151">
        <f>ROUND(I110*H110,2)</f>
        <v>0</v>
      </c>
      <c r="K110" s="147" t="s">
        <v>173</v>
      </c>
      <c r="L110" s="35"/>
      <c r="M110" s="152" t="s">
        <v>3</v>
      </c>
      <c r="N110" s="153" t="s">
        <v>47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174</v>
      </c>
      <c r="AT110" s="156" t="s">
        <v>161</v>
      </c>
      <c r="AU110" s="156" t="s">
        <v>85</v>
      </c>
      <c r="AY110" s="19" t="s">
        <v>159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83</v>
      </c>
      <c r="BK110" s="157">
        <f>ROUND(I110*H110,2)</f>
        <v>0</v>
      </c>
      <c r="BL110" s="19" t="s">
        <v>174</v>
      </c>
      <c r="BM110" s="156" t="s">
        <v>829</v>
      </c>
    </row>
    <row r="111" spans="1:65" s="2" customFormat="1">
      <c r="A111" s="34"/>
      <c r="B111" s="35"/>
      <c r="C111" s="34"/>
      <c r="D111" s="163" t="s">
        <v>176</v>
      </c>
      <c r="E111" s="34"/>
      <c r="F111" s="164" t="s">
        <v>388</v>
      </c>
      <c r="G111" s="34"/>
      <c r="H111" s="34"/>
      <c r="I111" s="160"/>
      <c r="J111" s="34"/>
      <c r="K111" s="34"/>
      <c r="L111" s="35"/>
      <c r="M111" s="161"/>
      <c r="N111" s="162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176</v>
      </c>
      <c r="AU111" s="19" t="s">
        <v>85</v>
      </c>
    </row>
    <row r="112" spans="1:65" s="13" customFormat="1">
      <c r="B112" s="165"/>
      <c r="D112" s="158" t="s">
        <v>178</v>
      </c>
      <c r="E112" s="166" t="s">
        <v>3</v>
      </c>
      <c r="F112" s="167" t="s">
        <v>389</v>
      </c>
      <c r="H112" s="166" t="s">
        <v>3</v>
      </c>
      <c r="I112" s="168"/>
      <c r="L112" s="165"/>
      <c r="M112" s="169"/>
      <c r="N112" s="170"/>
      <c r="O112" s="170"/>
      <c r="P112" s="170"/>
      <c r="Q112" s="170"/>
      <c r="R112" s="170"/>
      <c r="S112" s="170"/>
      <c r="T112" s="171"/>
      <c r="AT112" s="166" t="s">
        <v>178</v>
      </c>
      <c r="AU112" s="166" t="s">
        <v>85</v>
      </c>
      <c r="AV112" s="13" t="s">
        <v>83</v>
      </c>
      <c r="AW112" s="13" t="s">
        <v>37</v>
      </c>
      <c r="AX112" s="13" t="s">
        <v>76</v>
      </c>
      <c r="AY112" s="166" t="s">
        <v>159</v>
      </c>
    </row>
    <row r="113" spans="1:65" s="13" customFormat="1">
      <c r="B113" s="165"/>
      <c r="D113" s="158" t="s">
        <v>178</v>
      </c>
      <c r="E113" s="166" t="s">
        <v>3</v>
      </c>
      <c r="F113" s="167" t="s">
        <v>378</v>
      </c>
      <c r="H113" s="166" t="s">
        <v>3</v>
      </c>
      <c r="I113" s="168"/>
      <c r="L113" s="165"/>
      <c r="M113" s="169"/>
      <c r="N113" s="170"/>
      <c r="O113" s="170"/>
      <c r="P113" s="170"/>
      <c r="Q113" s="170"/>
      <c r="R113" s="170"/>
      <c r="S113" s="170"/>
      <c r="T113" s="171"/>
      <c r="AT113" s="166" t="s">
        <v>178</v>
      </c>
      <c r="AU113" s="166" t="s">
        <v>85</v>
      </c>
      <c r="AV113" s="13" t="s">
        <v>83</v>
      </c>
      <c r="AW113" s="13" t="s">
        <v>37</v>
      </c>
      <c r="AX113" s="13" t="s">
        <v>76</v>
      </c>
      <c r="AY113" s="166" t="s">
        <v>159</v>
      </c>
    </row>
    <row r="114" spans="1:65" s="13" customFormat="1">
      <c r="B114" s="165"/>
      <c r="D114" s="158" t="s">
        <v>178</v>
      </c>
      <c r="E114" s="166" t="s">
        <v>3</v>
      </c>
      <c r="F114" s="167" t="s">
        <v>830</v>
      </c>
      <c r="H114" s="166" t="s">
        <v>3</v>
      </c>
      <c r="I114" s="168"/>
      <c r="L114" s="165"/>
      <c r="M114" s="169"/>
      <c r="N114" s="170"/>
      <c r="O114" s="170"/>
      <c r="P114" s="170"/>
      <c r="Q114" s="170"/>
      <c r="R114" s="170"/>
      <c r="S114" s="170"/>
      <c r="T114" s="171"/>
      <c r="AT114" s="166" t="s">
        <v>178</v>
      </c>
      <c r="AU114" s="166" t="s">
        <v>85</v>
      </c>
      <c r="AV114" s="13" t="s">
        <v>83</v>
      </c>
      <c r="AW114" s="13" t="s">
        <v>37</v>
      </c>
      <c r="AX114" s="13" t="s">
        <v>76</v>
      </c>
      <c r="AY114" s="166" t="s">
        <v>159</v>
      </c>
    </row>
    <row r="115" spans="1:65" s="14" customFormat="1">
      <c r="B115" s="172"/>
      <c r="D115" s="158" t="s">
        <v>178</v>
      </c>
      <c r="E115" s="173" t="s">
        <v>3</v>
      </c>
      <c r="F115" s="174" t="s">
        <v>826</v>
      </c>
      <c r="H115" s="175">
        <v>97.593999999999994</v>
      </c>
      <c r="I115" s="176"/>
      <c r="L115" s="172"/>
      <c r="M115" s="177"/>
      <c r="N115" s="178"/>
      <c r="O115" s="178"/>
      <c r="P115" s="178"/>
      <c r="Q115" s="178"/>
      <c r="R115" s="178"/>
      <c r="S115" s="178"/>
      <c r="T115" s="179"/>
      <c r="AT115" s="173" t="s">
        <v>178</v>
      </c>
      <c r="AU115" s="173" t="s">
        <v>85</v>
      </c>
      <c r="AV115" s="14" t="s">
        <v>85</v>
      </c>
      <c r="AW115" s="14" t="s">
        <v>37</v>
      </c>
      <c r="AX115" s="14" t="s">
        <v>76</v>
      </c>
      <c r="AY115" s="173" t="s">
        <v>159</v>
      </c>
    </row>
    <row r="116" spans="1:65" s="15" customFormat="1">
      <c r="B116" s="180"/>
      <c r="D116" s="158" t="s">
        <v>178</v>
      </c>
      <c r="E116" s="181" t="s">
        <v>3</v>
      </c>
      <c r="F116" s="182" t="s">
        <v>182</v>
      </c>
      <c r="H116" s="183">
        <v>97.593999999999994</v>
      </c>
      <c r="I116" s="184"/>
      <c r="L116" s="180"/>
      <c r="M116" s="185"/>
      <c r="N116" s="186"/>
      <c r="O116" s="186"/>
      <c r="P116" s="186"/>
      <c r="Q116" s="186"/>
      <c r="R116" s="186"/>
      <c r="S116" s="186"/>
      <c r="T116" s="187"/>
      <c r="AT116" s="181" t="s">
        <v>178</v>
      </c>
      <c r="AU116" s="181" t="s">
        <v>85</v>
      </c>
      <c r="AV116" s="15" t="s">
        <v>174</v>
      </c>
      <c r="AW116" s="15" t="s">
        <v>37</v>
      </c>
      <c r="AX116" s="15" t="s">
        <v>83</v>
      </c>
      <c r="AY116" s="181" t="s">
        <v>159</v>
      </c>
    </row>
    <row r="117" spans="1:65" s="2" customFormat="1" ht="16.5" customHeight="1">
      <c r="A117" s="34"/>
      <c r="B117" s="144"/>
      <c r="C117" s="188" t="s">
        <v>174</v>
      </c>
      <c r="D117" s="188" t="s">
        <v>278</v>
      </c>
      <c r="E117" s="189" t="s">
        <v>390</v>
      </c>
      <c r="F117" s="190" t="s">
        <v>391</v>
      </c>
      <c r="G117" s="191" t="s">
        <v>242</v>
      </c>
      <c r="H117" s="192">
        <v>171.76499999999999</v>
      </c>
      <c r="I117" s="193"/>
      <c r="J117" s="194">
        <f>ROUND(I117*H117,2)</f>
        <v>0</v>
      </c>
      <c r="K117" s="190" t="s">
        <v>165</v>
      </c>
      <c r="L117" s="195"/>
      <c r="M117" s="196" t="s">
        <v>3</v>
      </c>
      <c r="N117" s="197" t="s">
        <v>47</v>
      </c>
      <c r="O117" s="55"/>
      <c r="P117" s="154">
        <f>O117*H117</f>
        <v>0</v>
      </c>
      <c r="Q117" s="154">
        <v>1</v>
      </c>
      <c r="R117" s="154">
        <f>Q117*H117</f>
        <v>171.76499999999999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221</v>
      </c>
      <c r="AT117" s="156" t="s">
        <v>278</v>
      </c>
      <c r="AU117" s="156" t="s">
        <v>85</v>
      </c>
      <c r="AY117" s="19" t="s">
        <v>159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83</v>
      </c>
      <c r="BK117" s="157">
        <f>ROUND(I117*H117,2)</f>
        <v>0</v>
      </c>
      <c r="BL117" s="19" t="s">
        <v>174</v>
      </c>
      <c r="BM117" s="156" t="s">
        <v>831</v>
      </c>
    </row>
    <row r="118" spans="1:65" s="2" customFormat="1" ht="29.25">
      <c r="A118" s="34"/>
      <c r="B118" s="35"/>
      <c r="C118" s="34"/>
      <c r="D118" s="158" t="s">
        <v>168</v>
      </c>
      <c r="E118" s="34"/>
      <c r="F118" s="159" t="s">
        <v>393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168</v>
      </c>
      <c r="AU118" s="19" t="s">
        <v>85</v>
      </c>
    </row>
    <row r="119" spans="1:65" s="13" customFormat="1">
      <c r="B119" s="165"/>
      <c r="D119" s="158" t="s">
        <v>178</v>
      </c>
      <c r="E119" s="166" t="s">
        <v>3</v>
      </c>
      <c r="F119" s="167" t="s">
        <v>394</v>
      </c>
      <c r="H119" s="166" t="s">
        <v>3</v>
      </c>
      <c r="I119" s="168"/>
      <c r="L119" s="165"/>
      <c r="M119" s="169"/>
      <c r="N119" s="170"/>
      <c r="O119" s="170"/>
      <c r="P119" s="170"/>
      <c r="Q119" s="170"/>
      <c r="R119" s="170"/>
      <c r="S119" s="170"/>
      <c r="T119" s="171"/>
      <c r="AT119" s="166" t="s">
        <v>178</v>
      </c>
      <c r="AU119" s="166" t="s">
        <v>85</v>
      </c>
      <c r="AV119" s="13" t="s">
        <v>83</v>
      </c>
      <c r="AW119" s="13" t="s">
        <v>37</v>
      </c>
      <c r="AX119" s="13" t="s">
        <v>76</v>
      </c>
      <c r="AY119" s="166" t="s">
        <v>159</v>
      </c>
    </row>
    <row r="120" spans="1:65" s="14" customFormat="1">
      <c r="B120" s="172"/>
      <c r="D120" s="158" t="s">
        <v>178</v>
      </c>
      <c r="E120" s="173" t="s">
        <v>3</v>
      </c>
      <c r="F120" s="174" t="s">
        <v>832</v>
      </c>
      <c r="H120" s="175">
        <v>171.76499999999999</v>
      </c>
      <c r="I120" s="176"/>
      <c r="L120" s="172"/>
      <c r="M120" s="177"/>
      <c r="N120" s="178"/>
      <c r="O120" s="178"/>
      <c r="P120" s="178"/>
      <c r="Q120" s="178"/>
      <c r="R120" s="178"/>
      <c r="S120" s="178"/>
      <c r="T120" s="179"/>
      <c r="AT120" s="173" t="s">
        <v>178</v>
      </c>
      <c r="AU120" s="173" t="s">
        <v>85</v>
      </c>
      <c r="AV120" s="14" t="s">
        <v>85</v>
      </c>
      <c r="AW120" s="14" t="s">
        <v>37</v>
      </c>
      <c r="AX120" s="14" t="s">
        <v>76</v>
      </c>
      <c r="AY120" s="173" t="s">
        <v>159</v>
      </c>
    </row>
    <row r="121" spans="1:65" s="15" customFormat="1">
      <c r="B121" s="180"/>
      <c r="D121" s="158" t="s">
        <v>178</v>
      </c>
      <c r="E121" s="181" t="s">
        <v>3</v>
      </c>
      <c r="F121" s="182" t="s">
        <v>182</v>
      </c>
      <c r="H121" s="183">
        <v>171.76499999999999</v>
      </c>
      <c r="I121" s="184"/>
      <c r="L121" s="180"/>
      <c r="M121" s="185"/>
      <c r="N121" s="186"/>
      <c r="O121" s="186"/>
      <c r="P121" s="186"/>
      <c r="Q121" s="186"/>
      <c r="R121" s="186"/>
      <c r="S121" s="186"/>
      <c r="T121" s="187"/>
      <c r="AT121" s="181" t="s">
        <v>178</v>
      </c>
      <c r="AU121" s="181" t="s">
        <v>85</v>
      </c>
      <c r="AV121" s="15" t="s">
        <v>174</v>
      </c>
      <c r="AW121" s="15" t="s">
        <v>37</v>
      </c>
      <c r="AX121" s="15" t="s">
        <v>83</v>
      </c>
      <c r="AY121" s="181" t="s">
        <v>159</v>
      </c>
    </row>
    <row r="122" spans="1:65" s="2" customFormat="1" ht="16.5" customHeight="1">
      <c r="A122" s="34"/>
      <c r="B122" s="144"/>
      <c r="C122" s="145" t="s">
        <v>195</v>
      </c>
      <c r="D122" s="145" t="s">
        <v>161</v>
      </c>
      <c r="E122" s="146" t="s">
        <v>396</v>
      </c>
      <c r="F122" s="147" t="s">
        <v>397</v>
      </c>
      <c r="G122" s="148" t="s">
        <v>172</v>
      </c>
      <c r="H122" s="149">
        <v>325.31400000000002</v>
      </c>
      <c r="I122" s="150"/>
      <c r="J122" s="151">
        <f>ROUND(I122*H122,2)</f>
        <v>0</v>
      </c>
      <c r="K122" s="147" t="s">
        <v>173</v>
      </c>
      <c r="L122" s="35"/>
      <c r="M122" s="152" t="s">
        <v>3</v>
      </c>
      <c r="N122" s="153" t="s">
        <v>47</v>
      </c>
      <c r="O122" s="55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174</v>
      </c>
      <c r="AT122" s="156" t="s">
        <v>161</v>
      </c>
      <c r="AU122" s="156" t="s">
        <v>85</v>
      </c>
      <c r="AY122" s="19" t="s">
        <v>159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83</v>
      </c>
      <c r="BK122" s="157">
        <f>ROUND(I122*H122,2)</f>
        <v>0</v>
      </c>
      <c r="BL122" s="19" t="s">
        <v>174</v>
      </c>
      <c r="BM122" s="156" t="s">
        <v>833</v>
      </c>
    </row>
    <row r="123" spans="1:65" s="2" customFormat="1">
      <c r="A123" s="34"/>
      <c r="B123" s="35"/>
      <c r="C123" s="34"/>
      <c r="D123" s="163" t="s">
        <v>176</v>
      </c>
      <c r="E123" s="34"/>
      <c r="F123" s="164" t="s">
        <v>399</v>
      </c>
      <c r="G123" s="34"/>
      <c r="H123" s="34"/>
      <c r="I123" s="160"/>
      <c r="J123" s="34"/>
      <c r="K123" s="34"/>
      <c r="L123" s="35"/>
      <c r="M123" s="161"/>
      <c r="N123" s="162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176</v>
      </c>
      <c r="AU123" s="19" t="s">
        <v>85</v>
      </c>
    </row>
    <row r="124" spans="1:65" s="13" customFormat="1">
      <c r="B124" s="165"/>
      <c r="D124" s="158" t="s">
        <v>178</v>
      </c>
      <c r="E124" s="166" t="s">
        <v>3</v>
      </c>
      <c r="F124" s="167" t="s">
        <v>834</v>
      </c>
      <c r="H124" s="166" t="s">
        <v>3</v>
      </c>
      <c r="I124" s="168"/>
      <c r="L124" s="165"/>
      <c r="M124" s="169"/>
      <c r="N124" s="170"/>
      <c r="O124" s="170"/>
      <c r="P124" s="170"/>
      <c r="Q124" s="170"/>
      <c r="R124" s="170"/>
      <c r="S124" s="170"/>
      <c r="T124" s="171"/>
      <c r="AT124" s="166" t="s">
        <v>178</v>
      </c>
      <c r="AU124" s="166" t="s">
        <v>85</v>
      </c>
      <c r="AV124" s="13" t="s">
        <v>83</v>
      </c>
      <c r="AW124" s="13" t="s">
        <v>37</v>
      </c>
      <c r="AX124" s="13" t="s">
        <v>76</v>
      </c>
      <c r="AY124" s="166" t="s">
        <v>159</v>
      </c>
    </row>
    <row r="125" spans="1:65" s="13" customFormat="1">
      <c r="B125" s="165"/>
      <c r="D125" s="158" t="s">
        <v>178</v>
      </c>
      <c r="E125" s="166" t="s">
        <v>3</v>
      </c>
      <c r="F125" s="167" t="s">
        <v>378</v>
      </c>
      <c r="H125" s="166" t="s">
        <v>3</v>
      </c>
      <c r="I125" s="168"/>
      <c r="L125" s="165"/>
      <c r="M125" s="169"/>
      <c r="N125" s="170"/>
      <c r="O125" s="170"/>
      <c r="P125" s="170"/>
      <c r="Q125" s="170"/>
      <c r="R125" s="170"/>
      <c r="S125" s="170"/>
      <c r="T125" s="171"/>
      <c r="AT125" s="166" t="s">
        <v>178</v>
      </c>
      <c r="AU125" s="166" t="s">
        <v>85</v>
      </c>
      <c r="AV125" s="13" t="s">
        <v>83</v>
      </c>
      <c r="AW125" s="13" t="s">
        <v>37</v>
      </c>
      <c r="AX125" s="13" t="s">
        <v>76</v>
      </c>
      <c r="AY125" s="166" t="s">
        <v>159</v>
      </c>
    </row>
    <row r="126" spans="1:65" s="14" customFormat="1">
      <c r="B126" s="172"/>
      <c r="D126" s="158" t="s">
        <v>178</v>
      </c>
      <c r="E126" s="173" t="s">
        <v>3</v>
      </c>
      <c r="F126" s="174" t="s">
        <v>835</v>
      </c>
      <c r="H126" s="175">
        <v>325.31400000000002</v>
      </c>
      <c r="I126" s="176"/>
      <c r="L126" s="172"/>
      <c r="M126" s="177"/>
      <c r="N126" s="178"/>
      <c r="O126" s="178"/>
      <c r="P126" s="178"/>
      <c r="Q126" s="178"/>
      <c r="R126" s="178"/>
      <c r="S126" s="178"/>
      <c r="T126" s="179"/>
      <c r="AT126" s="173" t="s">
        <v>178</v>
      </c>
      <c r="AU126" s="173" t="s">
        <v>85</v>
      </c>
      <c r="AV126" s="14" t="s">
        <v>85</v>
      </c>
      <c r="AW126" s="14" t="s">
        <v>37</v>
      </c>
      <c r="AX126" s="14" t="s">
        <v>76</v>
      </c>
      <c r="AY126" s="173" t="s">
        <v>159</v>
      </c>
    </row>
    <row r="127" spans="1:65" s="15" customFormat="1">
      <c r="B127" s="180"/>
      <c r="D127" s="158" t="s">
        <v>178</v>
      </c>
      <c r="E127" s="181" t="s">
        <v>3</v>
      </c>
      <c r="F127" s="182" t="s">
        <v>182</v>
      </c>
      <c r="H127" s="183">
        <v>325.31400000000002</v>
      </c>
      <c r="I127" s="184"/>
      <c r="L127" s="180"/>
      <c r="M127" s="185"/>
      <c r="N127" s="186"/>
      <c r="O127" s="186"/>
      <c r="P127" s="186"/>
      <c r="Q127" s="186"/>
      <c r="R127" s="186"/>
      <c r="S127" s="186"/>
      <c r="T127" s="187"/>
      <c r="AT127" s="181" t="s">
        <v>178</v>
      </c>
      <c r="AU127" s="181" t="s">
        <v>85</v>
      </c>
      <c r="AV127" s="15" t="s">
        <v>174</v>
      </c>
      <c r="AW127" s="15" t="s">
        <v>37</v>
      </c>
      <c r="AX127" s="15" t="s">
        <v>83</v>
      </c>
      <c r="AY127" s="181" t="s">
        <v>159</v>
      </c>
    </row>
    <row r="128" spans="1:65" s="12" customFormat="1" ht="22.9" customHeight="1">
      <c r="B128" s="131"/>
      <c r="D128" s="132" t="s">
        <v>75</v>
      </c>
      <c r="E128" s="142" t="s">
        <v>8</v>
      </c>
      <c r="F128" s="142" t="s">
        <v>836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SUM(P129:P144)</f>
        <v>0</v>
      </c>
      <c r="Q128" s="137"/>
      <c r="R128" s="138">
        <f>SUM(R129:R144)</f>
        <v>39.087134399999997</v>
      </c>
      <c r="S128" s="137"/>
      <c r="T128" s="139">
        <f>SUM(T129:T144)</f>
        <v>0</v>
      </c>
      <c r="AR128" s="132" t="s">
        <v>83</v>
      </c>
      <c r="AT128" s="140" t="s">
        <v>75</v>
      </c>
      <c r="AU128" s="140" t="s">
        <v>83</v>
      </c>
      <c r="AY128" s="132" t="s">
        <v>159</v>
      </c>
      <c r="BK128" s="141">
        <f>SUM(BK129:BK144)</f>
        <v>0</v>
      </c>
    </row>
    <row r="129" spans="1:65" s="2" customFormat="1" ht="24.2" customHeight="1">
      <c r="A129" s="34"/>
      <c r="B129" s="144"/>
      <c r="C129" s="145" t="s">
        <v>204</v>
      </c>
      <c r="D129" s="145" t="s">
        <v>161</v>
      </c>
      <c r="E129" s="146" t="s">
        <v>837</v>
      </c>
      <c r="F129" s="147" t="s">
        <v>838</v>
      </c>
      <c r="G129" s="148" t="s">
        <v>207</v>
      </c>
      <c r="H129" s="149">
        <v>23.94</v>
      </c>
      <c r="I129" s="150"/>
      <c r="J129" s="151">
        <f>ROUND(I129*H129,2)</f>
        <v>0</v>
      </c>
      <c r="K129" s="147" t="s">
        <v>173</v>
      </c>
      <c r="L129" s="35"/>
      <c r="M129" s="152" t="s">
        <v>3</v>
      </c>
      <c r="N129" s="153" t="s">
        <v>47</v>
      </c>
      <c r="O129" s="55"/>
      <c r="P129" s="154">
        <f>O129*H129</f>
        <v>0</v>
      </c>
      <c r="Q129" s="154">
        <v>1.63</v>
      </c>
      <c r="R129" s="154">
        <f>Q129*H129</f>
        <v>39.022199999999998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174</v>
      </c>
      <c r="AT129" s="156" t="s">
        <v>161</v>
      </c>
      <c r="AU129" s="156" t="s">
        <v>85</v>
      </c>
      <c r="AY129" s="19" t="s">
        <v>159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83</v>
      </c>
      <c r="BK129" s="157">
        <f>ROUND(I129*H129,2)</f>
        <v>0</v>
      </c>
      <c r="BL129" s="19" t="s">
        <v>174</v>
      </c>
      <c r="BM129" s="156" t="s">
        <v>839</v>
      </c>
    </row>
    <row r="130" spans="1:65" s="2" customFormat="1">
      <c r="A130" s="34"/>
      <c r="B130" s="35"/>
      <c r="C130" s="34"/>
      <c r="D130" s="163" t="s">
        <v>176</v>
      </c>
      <c r="E130" s="34"/>
      <c r="F130" s="164" t="s">
        <v>840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176</v>
      </c>
      <c r="AU130" s="19" t="s">
        <v>85</v>
      </c>
    </row>
    <row r="131" spans="1:65" s="13" customFormat="1">
      <c r="B131" s="165"/>
      <c r="D131" s="158" t="s">
        <v>178</v>
      </c>
      <c r="E131" s="166" t="s">
        <v>3</v>
      </c>
      <c r="F131" s="167" t="s">
        <v>841</v>
      </c>
      <c r="H131" s="166" t="s">
        <v>3</v>
      </c>
      <c r="I131" s="168"/>
      <c r="L131" s="165"/>
      <c r="M131" s="169"/>
      <c r="N131" s="170"/>
      <c r="O131" s="170"/>
      <c r="P131" s="170"/>
      <c r="Q131" s="170"/>
      <c r="R131" s="170"/>
      <c r="S131" s="170"/>
      <c r="T131" s="171"/>
      <c r="AT131" s="166" t="s">
        <v>178</v>
      </c>
      <c r="AU131" s="166" t="s">
        <v>85</v>
      </c>
      <c r="AV131" s="13" t="s">
        <v>83</v>
      </c>
      <c r="AW131" s="13" t="s">
        <v>37</v>
      </c>
      <c r="AX131" s="13" t="s">
        <v>76</v>
      </c>
      <c r="AY131" s="166" t="s">
        <v>159</v>
      </c>
    </row>
    <row r="132" spans="1:65" s="13" customFormat="1">
      <c r="B132" s="165"/>
      <c r="D132" s="158" t="s">
        <v>178</v>
      </c>
      <c r="E132" s="166" t="s">
        <v>3</v>
      </c>
      <c r="F132" s="167" t="s">
        <v>378</v>
      </c>
      <c r="H132" s="166" t="s">
        <v>3</v>
      </c>
      <c r="I132" s="168"/>
      <c r="L132" s="165"/>
      <c r="M132" s="169"/>
      <c r="N132" s="170"/>
      <c r="O132" s="170"/>
      <c r="P132" s="170"/>
      <c r="Q132" s="170"/>
      <c r="R132" s="170"/>
      <c r="S132" s="170"/>
      <c r="T132" s="171"/>
      <c r="AT132" s="166" t="s">
        <v>178</v>
      </c>
      <c r="AU132" s="166" t="s">
        <v>85</v>
      </c>
      <c r="AV132" s="13" t="s">
        <v>83</v>
      </c>
      <c r="AW132" s="13" t="s">
        <v>37</v>
      </c>
      <c r="AX132" s="13" t="s">
        <v>76</v>
      </c>
      <c r="AY132" s="166" t="s">
        <v>159</v>
      </c>
    </row>
    <row r="133" spans="1:65" s="14" customFormat="1">
      <c r="B133" s="172"/>
      <c r="D133" s="158" t="s">
        <v>178</v>
      </c>
      <c r="E133" s="173" t="s">
        <v>3</v>
      </c>
      <c r="F133" s="174" t="s">
        <v>842</v>
      </c>
      <c r="H133" s="175">
        <v>23.94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178</v>
      </c>
      <c r="AU133" s="173" t="s">
        <v>85</v>
      </c>
      <c r="AV133" s="14" t="s">
        <v>85</v>
      </c>
      <c r="AW133" s="14" t="s">
        <v>37</v>
      </c>
      <c r="AX133" s="14" t="s">
        <v>76</v>
      </c>
      <c r="AY133" s="173" t="s">
        <v>159</v>
      </c>
    </row>
    <row r="134" spans="1:65" s="15" customFormat="1">
      <c r="B134" s="180"/>
      <c r="D134" s="158" t="s">
        <v>178</v>
      </c>
      <c r="E134" s="181" t="s">
        <v>3</v>
      </c>
      <c r="F134" s="182" t="s">
        <v>182</v>
      </c>
      <c r="H134" s="183">
        <v>23.94</v>
      </c>
      <c r="I134" s="184"/>
      <c r="L134" s="180"/>
      <c r="M134" s="185"/>
      <c r="N134" s="186"/>
      <c r="O134" s="186"/>
      <c r="P134" s="186"/>
      <c r="Q134" s="186"/>
      <c r="R134" s="186"/>
      <c r="S134" s="186"/>
      <c r="T134" s="187"/>
      <c r="AT134" s="181" t="s">
        <v>178</v>
      </c>
      <c r="AU134" s="181" t="s">
        <v>85</v>
      </c>
      <c r="AV134" s="15" t="s">
        <v>174</v>
      </c>
      <c r="AW134" s="15" t="s">
        <v>37</v>
      </c>
      <c r="AX134" s="15" t="s">
        <v>83</v>
      </c>
      <c r="AY134" s="181" t="s">
        <v>159</v>
      </c>
    </row>
    <row r="135" spans="1:65" s="2" customFormat="1" ht="24.2" customHeight="1">
      <c r="A135" s="34"/>
      <c r="B135" s="144"/>
      <c r="C135" s="145" t="s">
        <v>212</v>
      </c>
      <c r="D135" s="145" t="s">
        <v>161</v>
      </c>
      <c r="E135" s="146" t="s">
        <v>843</v>
      </c>
      <c r="F135" s="147" t="s">
        <v>844</v>
      </c>
      <c r="G135" s="148" t="s">
        <v>172</v>
      </c>
      <c r="H135" s="149">
        <v>121.6</v>
      </c>
      <c r="I135" s="150"/>
      <c r="J135" s="151">
        <f>ROUND(I135*H135,2)</f>
        <v>0</v>
      </c>
      <c r="K135" s="147" t="s">
        <v>173</v>
      </c>
      <c r="L135" s="35"/>
      <c r="M135" s="152" t="s">
        <v>3</v>
      </c>
      <c r="N135" s="153" t="s">
        <v>47</v>
      </c>
      <c r="O135" s="55"/>
      <c r="P135" s="154">
        <f>O135*H135</f>
        <v>0</v>
      </c>
      <c r="Q135" s="154">
        <v>3.1E-4</v>
      </c>
      <c r="R135" s="154">
        <f>Q135*H135</f>
        <v>3.7696E-2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174</v>
      </c>
      <c r="AT135" s="156" t="s">
        <v>161</v>
      </c>
      <c r="AU135" s="156" t="s">
        <v>85</v>
      </c>
      <c r="AY135" s="19" t="s">
        <v>159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83</v>
      </c>
      <c r="BK135" s="157">
        <f>ROUND(I135*H135,2)</f>
        <v>0</v>
      </c>
      <c r="BL135" s="19" t="s">
        <v>174</v>
      </c>
      <c r="BM135" s="156" t="s">
        <v>845</v>
      </c>
    </row>
    <row r="136" spans="1:65" s="2" customFormat="1">
      <c r="A136" s="34"/>
      <c r="B136" s="35"/>
      <c r="C136" s="34"/>
      <c r="D136" s="163" t="s">
        <v>176</v>
      </c>
      <c r="E136" s="34"/>
      <c r="F136" s="164" t="s">
        <v>846</v>
      </c>
      <c r="G136" s="34"/>
      <c r="H136" s="34"/>
      <c r="I136" s="160"/>
      <c r="J136" s="34"/>
      <c r="K136" s="34"/>
      <c r="L136" s="35"/>
      <c r="M136" s="161"/>
      <c r="N136" s="162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176</v>
      </c>
      <c r="AU136" s="19" t="s">
        <v>85</v>
      </c>
    </row>
    <row r="137" spans="1:65" s="13" customFormat="1">
      <c r="B137" s="165"/>
      <c r="D137" s="158" t="s">
        <v>178</v>
      </c>
      <c r="E137" s="166" t="s">
        <v>3</v>
      </c>
      <c r="F137" s="167" t="s">
        <v>847</v>
      </c>
      <c r="H137" s="166" t="s">
        <v>3</v>
      </c>
      <c r="I137" s="168"/>
      <c r="L137" s="165"/>
      <c r="M137" s="169"/>
      <c r="N137" s="170"/>
      <c r="O137" s="170"/>
      <c r="P137" s="170"/>
      <c r="Q137" s="170"/>
      <c r="R137" s="170"/>
      <c r="S137" s="170"/>
      <c r="T137" s="171"/>
      <c r="AT137" s="166" t="s">
        <v>178</v>
      </c>
      <c r="AU137" s="166" t="s">
        <v>85</v>
      </c>
      <c r="AV137" s="13" t="s">
        <v>83</v>
      </c>
      <c r="AW137" s="13" t="s">
        <v>37</v>
      </c>
      <c r="AX137" s="13" t="s">
        <v>76</v>
      </c>
      <c r="AY137" s="166" t="s">
        <v>159</v>
      </c>
    </row>
    <row r="138" spans="1:65" s="13" customFormat="1">
      <c r="B138" s="165"/>
      <c r="D138" s="158" t="s">
        <v>178</v>
      </c>
      <c r="E138" s="166" t="s">
        <v>3</v>
      </c>
      <c r="F138" s="167" t="s">
        <v>848</v>
      </c>
      <c r="H138" s="166" t="s">
        <v>3</v>
      </c>
      <c r="I138" s="168"/>
      <c r="L138" s="165"/>
      <c r="M138" s="169"/>
      <c r="N138" s="170"/>
      <c r="O138" s="170"/>
      <c r="P138" s="170"/>
      <c r="Q138" s="170"/>
      <c r="R138" s="170"/>
      <c r="S138" s="170"/>
      <c r="T138" s="171"/>
      <c r="AT138" s="166" t="s">
        <v>178</v>
      </c>
      <c r="AU138" s="166" t="s">
        <v>85</v>
      </c>
      <c r="AV138" s="13" t="s">
        <v>83</v>
      </c>
      <c r="AW138" s="13" t="s">
        <v>37</v>
      </c>
      <c r="AX138" s="13" t="s">
        <v>76</v>
      </c>
      <c r="AY138" s="166" t="s">
        <v>159</v>
      </c>
    </row>
    <row r="139" spans="1:65" s="14" customFormat="1">
      <c r="B139" s="172"/>
      <c r="D139" s="158" t="s">
        <v>178</v>
      </c>
      <c r="E139" s="173" t="s">
        <v>3</v>
      </c>
      <c r="F139" s="174" t="s">
        <v>849</v>
      </c>
      <c r="H139" s="175">
        <v>121.6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178</v>
      </c>
      <c r="AU139" s="173" t="s">
        <v>85</v>
      </c>
      <c r="AV139" s="14" t="s">
        <v>85</v>
      </c>
      <c r="AW139" s="14" t="s">
        <v>37</v>
      </c>
      <c r="AX139" s="14" t="s">
        <v>76</v>
      </c>
      <c r="AY139" s="173" t="s">
        <v>159</v>
      </c>
    </row>
    <row r="140" spans="1:65" s="15" customFormat="1">
      <c r="B140" s="180"/>
      <c r="D140" s="158" t="s">
        <v>178</v>
      </c>
      <c r="E140" s="181" t="s">
        <v>3</v>
      </c>
      <c r="F140" s="182" t="s">
        <v>182</v>
      </c>
      <c r="H140" s="183">
        <v>121.6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178</v>
      </c>
      <c r="AU140" s="181" t="s">
        <v>85</v>
      </c>
      <c r="AV140" s="15" t="s">
        <v>174</v>
      </c>
      <c r="AW140" s="15" t="s">
        <v>37</v>
      </c>
      <c r="AX140" s="15" t="s">
        <v>83</v>
      </c>
      <c r="AY140" s="181" t="s">
        <v>159</v>
      </c>
    </row>
    <row r="141" spans="1:65" s="2" customFormat="1" ht="16.5" customHeight="1">
      <c r="A141" s="34"/>
      <c r="B141" s="144"/>
      <c r="C141" s="188" t="s">
        <v>221</v>
      </c>
      <c r="D141" s="188" t="s">
        <v>278</v>
      </c>
      <c r="E141" s="189" t="s">
        <v>850</v>
      </c>
      <c r="F141" s="190" t="s">
        <v>851</v>
      </c>
      <c r="G141" s="191" t="s">
        <v>172</v>
      </c>
      <c r="H141" s="192">
        <v>136.19200000000001</v>
      </c>
      <c r="I141" s="193"/>
      <c r="J141" s="194">
        <f>ROUND(I141*H141,2)</f>
        <v>0</v>
      </c>
      <c r="K141" s="190" t="s">
        <v>173</v>
      </c>
      <c r="L141" s="195"/>
      <c r="M141" s="196" t="s">
        <v>3</v>
      </c>
      <c r="N141" s="197" t="s">
        <v>47</v>
      </c>
      <c r="O141" s="55"/>
      <c r="P141" s="154">
        <f>O141*H141</f>
        <v>0</v>
      </c>
      <c r="Q141" s="154">
        <v>2.0000000000000001E-4</v>
      </c>
      <c r="R141" s="154">
        <f>Q141*H141</f>
        <v>2.7238400000000003E-2</v>
      </c>
      <c r="S141" s="154">
        <v>0</v>
      </c>
      <c r="T141" s="15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221</v>
      </c>
      <c r="AT141" s="156" t="s">
        <v>278</v>
      </c>
      <c r="AU141" s="156" t="s">
        <v>85</v>
      </c>
      <c r="AY141" s="19" t="s">
        <v>159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83</v>
      </c>
      <c r="BK141" s="157">
        <f>ROUND(I141*H141,2)</f>
        <v>0</v>
      </c>
      <c r="BL141" s="19" t="s">
        <v>174</v>
      </c>
      <c r="BM141" s="156" t="s">
        <v>852</v>
      </c>
    </row>
    <row r="142" spans="1:65" s="13" customFormat="1">
      <c r="B142" s="165"/>
      <c r="D142" s="158" t="s">
        <v>178</v>
      </c>
      <c r="E142" s="166" t="s">
        <v>3</v>
      </c>
      <c r="F142" s="167" t="s">
        <v>853</v>
      </c>
      <c r="H142" s="166" t="s">
        <v>3</v>
      </c>
      <c r="I142" s="168"/>
      <c r="L142" s="165"/>
      <c r="M142" s="169"/>
      <c r="N142" s="170"/>
      <c r="O142" s="170"/>
      <c r="P142" s="170"/>
      <c r="Q142" s="170"/>
      <c r="R142" s="170"/>
      <c r="S142" s="170"/>
      <c r="T142" s="171"/>
      <c r="AT142" s="166" t="s">
        <v>178</v>
      </c>
      <c r="AU142" s="166" t="s">
        <v>85</v>
      </c>
      <c r="AV142" s="13" t="s">
        <v>83</v>
      </c>
      <c r="AW142" s="13" t="s">
        <v>37</v>
      </c>
      <c r="AX142" s="13" t="s">
        <v>76</v>
      </c>
      <c r="AY142" s="166" t="s">
        <v>159</v>
      </c>
    </row>
    <row r="143" spans="1:65" s="14" customFormat="1">
      <c r="B143" s="172"/>
      <c r="D143" s="158" t="s">
        <v>178</v>
      </c>
      <c r="E143" s="173" t="s">
        <v>3</v>
      </c>
      <c r="F143" s="174" t="s">
        <v>854</v>
      </c>
      <c r="H143" s="175">
        <v>136.19200000000001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178</v>
      </c>
      <c r="AU143" s="173" t="s">
        <v>85</v>
      </c>
      <c r="AV143" s="14" t="s">
        <v>85</v>
      </c>
      <c r="AW143" s="14" t="s">
        <v>37</v>
      </c>
      <c r="AX143" s="14" t="s">
        <v>76</v>
      </c>
      <c r="AY143" s="173" t="s">
        <v>159</v>
      </c>
    </row>
    <row r="144" spans="1:65" s="15" customFormat="1">
      <c r="B144" s="180"/>
      <c r="D144" s="158" t="s">
        <v>178</v>
      </c>
      <c r="E144" s="181" t="s">
        <v>3</v>
      </c>
      <c r="F144" s="182" t="s">
        <v>182</v>
      </c>
      <c r="H144" s="183">
        <v>136.19200000000001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178</v>
      </c>
      <c r="AU144" s="181" t="s">
        <v>85</v>
      </c>
      <c r="AV144" s="15" t="s">
        <v>174</v>
      </c>
      <c r="AW144" s="15" t="s">
        <v>37</v>
      </c>
      <c r="AX144" s="15" t="s">
        <v>83</v>
      </c>
      <c r="AY144" s="181" t="s">
        <v>159</v>
      </c>
    </row>
    <row r="145" spans="1:65" s="12" customFormat="1" ht="22.9" customHeight="1">
      <c r="B145" s="131"/>
      <c r="D145" s="132" t="s">
        <v>75</v>
      </c>
      <c r="E145" s="142" t="s">
        <v>195</v>
      </c>
      <c r="F145" s="142" t="s">
        <v>403</v>
      </c>
      <c r="I145" s="134"/>
      <c r="J145" s="143">
        <f>BK145</f>
        <v>0</v>
      </c>
      <c r="L145" s="131"/>
      <c r="M145" s="136"/>
      <c r="N145" s="137"/>
      <c r="O145" s="137"/>
      <c r="P145" s="138">
        <f>SUM(P146:P173)</f>
        <v>0</v>
      </c>
      <c r="Q145" s="137"/>
      <c r="R145" s="138">
        <f>SUM(R146:R173)</f>
        <v>315.76431199999996</v>
      </c>
      <c r="S145" s="137"/>
      <c r="T145" s="139">
        <f>SUM(T146:T173)</f>
        <v>0</v>
      </c>
      <c r="AR145" s="132" t="s">
        <v>83</v>
      </c>
      <c r="AT145" s="140" t="s">
        <v>75</v>
      </c>
      <c r="AU145" s="140" t="s">
        <v>83</v>
      </c>
      <c r="AY145" s="132" t="s">
        <v>159</v>
      </c>
      <c r="BK145" s="141">
        <f>SUM(BK146:BK173)</f>
        <v>0</v>
      </c>
    </row>
    <row r="146" spans="1:65" s="2" customFormat="1" ht="21.75" customHeight="1">
      <c r="A146" s="34"/>
      <c r="B146" s="144"/>
      <c r="C146" s="145" t="s">
        <v>230</v>
      </c>
      <c r="D146" s="145" t="s">
        <v>161</v>
      </c>
      <c r="E146" s="146" t="s">
        <v>404</v>
      </c>
      <c r="F146" s="147" t="s">
        <v>405</v>
      </c>
      <c r="G146" s="148" t="s">
        <v>172</v>
      </c>
      <c r="H146" s="149">
        <v>319.17599999999999</v>
      </c>
      <c r="I146" s="150"/>
      <c r="J146" s="151">
        <f>ROUND(I146*H146,2)</f>
        <v>0</v>
      </c>
      <c r="K146" s="147" t="s">
        <v>173</v>
      </c>
      <c r="L146" s="35"/>
      <c r="M146" s="152" t="s">
        <v>3</v>
      </c>
      <c r="N146" s="153" t="s">
        <v>47</v>
      </c>
      <c r="O146" s="55"/>
      <c r="P146" s="154">
        <f>O146*H146</f>
        <v>0</v>
      </c>
      <c r="Q146" s="154">
        <v>0.34499999999999997</v>
      </c>
      <c r="R146" s="154">
        <f>Q146*H146</f>
        <v>110.11571999999998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174</v>
      </c>
      <c r="AT146" s="156" t="s">
        <v>161</v>
      </c>
      <c r="AU146" s="156" t="s">
        <v>85</v>
      </c>
      <c r="AY146" s="19" t="s">
        <v>159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83</v>
      </c>
      <c r="BK146" s="157">
        <f>ROUND(I146*H146,2)</f>
        <v>0</v>
      </c>
      <c r="BL146" s="19" t="s">
        <v>174</v>
      </c>
      <c r="BM146" s="156" t="s">
        <v>855</v>
      </c>
    </row>
    <row r="147" spans="1:65" s="2" customFormat="1">
      <c r="A147" s="34"/>
      <c r="B147" s="35"/>
      <c r="C147" s="34"/>
      <c r="D147" s="163" t="s">
        <v>176</v>
      </c>
      <c r="E147" s="34"/>
      <c r="F147" s="164" t="s">
        <v>407</v>
      </c>
      <c r="G147" s="34"/>
      <c r="H147" s="34"/>
      <c r="I147" s="160"/>
      <c r="J147" s="34"/>
      <c r="K147" s="34"/>
      <c r="L147" s="35"/>
      <c r="M147" s="161"/>
      <c r="N147" s="162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176</v>
      </c>
      <c r="AU147" s="19" t="s">
        <v>85</v>
      </c>
    </row>
    <row r="148" spans="1:65" s="13" customFormat="1">
      <c r="B148" s="165"/>
      <c r="D148" s="158" t="s">
        <v>178</v>
      </c>
      <c r="E148" s="166" t="s">
        <v>3</v>
      </c>
      <c r="F148" s="167" t="s">
        <v>856</v>
      </c>
      <c r="H148" s="166" t="s">
        <v>3</v>
      </c>
      <c r="I148" s="168"/>
      <c r="L148" s="165"/>
      <c r="M148" s="169"/>
      <c r="N148" s="170"/>
      <c r="O148" s="170"/>
      <c r="P148" s="170"/>
      <c r="Q148" s="170"/>
      <c r="R148" s="170"/>
      <c r="S148" s="170"/>
      <c r="T148" s="171"/>
      <c r="AT148" s="166" t="s">
        <v>178</v>
      </c>
      <c r="AU148" s="166" t="s">
        <v>85</v>
      </c>
      <c r="AV148" s="13" t="s">
        <v>83</v>
      </c>
      <c r="AW148" s="13" t="s">
        <v>37</v>
      </c>
      <c r="AX148" s="13" t="s">
        <v>76</v>
      </c>
      <c r="AY148" s="166" t="s">
        <v>159</v>
      </c>
    </row>
    <row r="149" spans="1:65" s="13" customFormat="1">
      <c r="B149" s="165"/>
      <c r="D149" s="158" t="s">
        <v>178</v>
      </c>
      <c r="E149" s="166" t="s">
        <v>3</v>
      </c>
      <c r="F149" s="167" t="s">
        <v>378</v>
      </c>
      <c r="H149" s="166" t="s">
        <v>3</v>
      </c>
      <c r="I149" s="168"/>
      <c r="L149" s="165"/>
      <c r="M149" s="169"/>
      <c r="N149" s="170"/>
      <c r="O149" s="170"/>
      <c r="P149" s="170"/>
      <c r="Q149" s="170"/>
      <c r="R149" s="170"/>
      <c r="S149" s="170"/>
      <c r="T149" s="171"/>
      <c r="AT149" s="166" t="s">
        <v>178</v>
      </c>
      <c r="AU149" s="166" t="s">
        <v>85</v>
      </c>
      <c r="AV149" s="13" t="s">
        <v>83</v>
      </c>
      <c r="AW149" s="13" t="s">
        <v>37</v>
      </c>
      <c r="AX149" s="13" t="s">
        <v>76</v>
      </c>
      <c r="AY149" s="166" t="s">
        <v>159</v>
      </c>
    </row>
    <row r="150" spans="1:65" s="13" customFormat="1">
      <c r="B150" s="165"/>
      <c r="D150" s="158" t="s">
        <v>178</v>
      </c>
      <c r="E150" s="166" t="s">
        <v>3</v>
      </c>
      <c r="F150" s="167" t="s">
        <v>857</v>
      </c>
      <c r="H150" s="166" t="s">
        <v>3</v>
      </c>
      <c r="I150" s="168"/>
      <c r="L150" s="165"/>
      <c r="M150" s="169"/>
      <c r="N150" s="170"/>
      <c r="O150" s="170"/>
      <c r="P150" s="170"/>
      <c r="Q150" s="170"/>
      <c r="R150" s="170"/>
      <c r="S150" s="170"/>
      <c r="T150" s="171"/>
      <c r="AT150" s="166" t="s">
        <v>178</v>
      </c>
      <c r="AU150" s="166" t="s">
        <v>85</v>
      </c>
      <c r="AV150" s="13" t="s">
        <v>83</v>
      </c>
      <c r="AW150" s="13" t="s">
        <v>37</v>
      </c>
      <c r="AX150" s="13" t="s">
        <v>76</v>
      </c>
      <c r="AY150" s="166" t="s">
        <v>159</v>
      </c>
    </row>
    <row r="151" spans="1:65" s="14" customFormat="1">
      <c r="B151" s="172"/>
      <c r="D151" s="158" t="s">
        <v>178</v>
      </c>
      <c r="E151" s="173" t="s">
        <v>3</v>
      </c>
      <c r="F151" s="174" t="s">
        <v>858</v>
      </c>
      <c r="H151" s="175">
        <v>319.17599999999999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178</v>
      </c>
      <c r="AU151" s="173" t="s">
        <v>85</v>
      </c>
      <c r="AV151" s="14" t="s">
        <v>85</v>
      </c>
      <c r="AW151" s="14" t="s">
        <v>37</v>
      </c>
      <c r="AX151" s="14" t="s">
        <v>76</v>
      </c>
      <c r="AY151" s="173" t="s">
        <v>159</v>
      </c>
    </row>
    <row r="152" spans="1:65" s="15" customFormat="1">
      <c r="B152" s="180"/>
      <c r="D152" s="158" t="s">
        <v>178</v>
      </c>
      <c r="E152" s="181" t="s">
        <v>3</v>
      </c>
      <c r="F152" s="182" t="s">
        <v>182</v>
      </c>
      <c r="H152" s="183">
        <v>319.17599999999999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178</v>
      </c>
      <c r="AU152" s="181" t="s">
        <v>85</v>
      </c>
      <c r="AV152" s="15" t="s">
        <v>174</v>
      </c>
      <c r="AW152" s="15" t="s">
        <v>37</v>
      </c>
      <c r="AX152" s="15" t="s">
        <v>83</v>
      </c>
      <c r="AY152" s="181" t="s">
        <v>159</v>
      </c>
    </row>
    <row r="153" spans="1:65" s="2" customFormat="1" ht="21.75" customHeight="1">
      <c r="A153" s="34"/>
      <c r="B153" s="144"/>
      <c r="C153" s="145" t="s">
        <v>239</v>
      </c>
      <c r="D153" s="145" t="s">
        <v>161</v>
      </c>
      <c r="E153" s="146" t="s">
        <v>859</v>
      </c>
      <c r="F153" s="147" t="s">
        <v>860</v>
      </c>
      <c r="G153" s="148" t="s">
        <v>172</v>
      </c>
      <c r="H153" s="149">
        <v>313.03800000000001</v>
      </c>
      <c r="I153" s="150"/>
      <c r="J153" s="151">
        <f>ROUND(I153*H153,2)</f>
        <v>0</v>
      </c>
      <c r="K153" s="147" t="s">
        <v>173</v>
      </c>
      <c r="L153" s="35"/>
      <c r="M153" s="152" t="s">
        <v>3</v>
      </c>
      <c r="N153" s="153" t="s">
        <v>47</v>
      </c>
      <c r="O153" s="55"/>
      <c r="P153" s="154">
        <f>O153*H153</f>
        <v>0</v>
      </c>
      <c r="Q153" s="154">
        <v>0.41399999999999998</v>
      </c>
      <c r="R153" s="154">
        <f>Q153*H153</f>
        <v>129.59773200000001</v>
      </c>
      <c r="S153" s="154">
        <v>0</v>
      </c>
      <c r="T153" s="15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174</v>
      </c>
      <c r="AT153" s="156" t="s">
        <v>161</v>
      </c>
      <c r="AU153" s="156" t="s">
        <v>85</v>
      </c>
      <c r="AY153" s="19" t="s">
        <v>159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9" t="s">
        <v>83</v>
      </c>
      <c r="BK153" s="157">
        <f>ROUND(I153*H153,2)</f>
        <v>0</v>
      </c>
      <c r="BL153" s="19" t="s">
        <v>174</v>
      </c>
      <c r="BM153" s="156" t="s">
        <v>861</v>
      </c>
    </row>
    <row r="154" spans="1:65" s="2" customFormat="1">
      <c r="A154" s="34"/>
      <c r="B154" s="35"/>
      <c r="C154" s="34"/>
      <c r="D154" s="163" t="s">
        <v>176</v>
      </c>
      <c r="E154" s="34"/>
      <c r="F154" s="164" t="s">
        <v>862</v>
      </c>
      <c r="G154" s="34"/>
      <c r="H154" s="34"/>
      <c r="I154" s="160"/>
      <c r="J154" s="34"/>
      <c r="K154" s="34"/>
      <c r="L154" s="35"/>
      <c r="M154" s="161"/>
      <c r="N154" s="162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176</v>
      </c>
      <c r="AU154" s="19" t="s">
        <v>85</v>
      </c>
    </row>
    <row r="155" spans="1:65" s="13" customFormat="1">
      <c r="B155" s="165"/>
      <c r="D155" s="158" t="s">
        <v>178</v>
      </c>
      <c r="E155" s="166" t="s">
        <v>3</v>
      </c>
      <c r="F155" s="167" t="s">
        <v>856</v>
      </c>
      <c r="H155" s="166" t="s">
        <v>3</v>
      </c>
      <c r="I155" s="168"/>
      <c r="L155" s="165"/>
      <c r="M155" s="169"/>
      <c r="N155" s="170"/>
      <c r="O155" s="170"/>
      <c r="P155" s="170"/>
      <c r="Q155" s="170"/>
      <c r="R155" s="170"/>
      <c r="S155" s="170"/>
      <c r="T155" s="171"/>
      <c r="AT155" s="166" t="s">
        <v>178</v>
      </c>
      <c r="AU155" s="166" t="s">
        <v>85</v>
      </c>
      <c r="AV155" s="13" t="s">
        <v>83</v>
      </c>
      <c r="AW155" s="13" t="s">
        <v>37</v>
      </c>
      <c r="AX155" s="13" t="s">
        <v>76</v>
      </c>
      <c r="AY155" s="166" t="s">
        <v>159</v>
      </c>
    </row>
    <row r="156" spans="1:65" s="13" customFormat="1">
      <c r="B156" s="165"/>
      <c r="D156" s="158" t="s">
        <v>178</v>
      </c>
      <c r="E156" s="166" t="s">
        <v>3</v>
      </c>
      <c r="F156" s="167" t="s">
        <v>378</v>
      </c>
      <c r="H156" s="166" t="s">
        <v>3</v>
      </c>
      <c r="I156" s="168"/>
      <c r="L156" s="165"/>
      <c r="M156" s="169"/>
      <c r="N156" s="170"/>
      <c r="O156" s="170"/>
      <c r="P156" s="170"/>
      <c r="Q156" s="170"/>
      <c r="R156" s="170"/>
      <c r="S156" s="170"/>
      <c r="T156" s="171"/>
      <c r="AT156" s="166" t="s">
        <v>178</v>
      </c>
      <c r="AU156" s="166" t="s">
        <v>85</v>
      </c>
      <c r="AV156" s="13" t="s">
        <v>83</v>
      </c>
      <c r="AW156" s="13" t="s">
        <v>37</v>
      </c>
      <c r="AX156" s="13" t="s">
        <v>76</v>
      </c>
      <c r="AY156" s="166" t="s">
        <v>159</v>
      </c>
    </row>
    <row r="157" spans="1:65" s="13" customFormat="1">
      <c r="B157" s="165"/>
      <c r="D157" s="158" t="s">
        <v>178</v>
      </c>
      <c r="E157" s="166" t="s">
        <v>3</v>
      </c>
      <c r="F157" s="167" t="s">
        <v>863</v>
      </c>
      <c r="H157" s="166" t="s">
        <v>3</v>
      </c>
      <c r="I157" s="168"/>
      <c r="L157" s="165"/>
      <c r="M157" s="169"/>
      <c r="N157" s="170"/>
      <c r="O157" s="170"/>
      <c r="P157" s="170"/>
      <c r="Q157" s="170"/>
      <c r="R157" s="170"/>
      <c r="S157" s="170"/>
      <c r="T157" s="171"/>
      <c r="AT157" s="166" t="s">
        <v>178</v>
      </c>
      <c r="AU157" s="166" t="s">
        <v>85</v>
      </c>
      <c r="AV157" s="13" t="s">
        <v>83</v>
      </c>
      <c r="AW157" s="13" t="s">
        <v>37</v>
      </c>
      <c r="AX157" s="13" t="s">
        <v>76</v>
      </c>
      <c r="AY157" s="166" t="s">
        <v>159</v>
      </c>
    </row>
    <row r="158" spans="1:65" s="14" customFormat="1">
      <c r="B158" s="172"/>
      <c r="D158" s="158" t="s">
        <v>178</v>
      </c>
      <c r="E158" s="173" t="s">
        <v>3</v>
      </c>
      <c r="F158" s="174" t="s">
        <v>864</v>
      </c>
      <c r="H158" s="175">
        <v>313.03800000000001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178</v>
      </c>
      <c r="AU158" s="173" t="s">
        <v>85</v>
      </c>
      <c r="AV158" s="14" t="s">
        <v>85</v>
      </c>
      <c r="AW158" s="14" t="s">
        <v>37</v>
      </c>
      <c r="AX158" s="14" t="s">
        <v>76</v>
      </c>
      <c r="AY158" s="173" t="s">
        <v>159</v>
      </c>
    </row>
    <row r="159" spans="1:65" s="15" customFormat="1">
      <c r="B159" s="180"/>
      <c r="D159" s="158" t="s">
        <v>178</v>
      </c>
      <c r="E159" s="181" t="s">
        <v>3</v>
      </c>
      <c r="F159" s="182" t="s">
        <v>182</v>
      </c>
      <c r="H159" s="183">
        <v>313.03800000000001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178</v>
      </c>
      <c r="AU159" s="181" t="s">
        <v>85</v>
      </c>
      <c r="AV159" s="15" t="s">
        <v>174</v>
      </c>
      <c r="AW159" s="15" t="s">
        <v>37</v>
      </c>
      <c r="AX159" s="15" t="s">
        <v>83</v>
      </c>
      <c r="AY159" s="181" t="s">
        <v>159</v>
      </c>
    </row>
    <row r="160" spans="1:65" s="2" customFormat="1" ht="37.9" customHeight="1">
      <c r="A160" s="34"/>
      <c r="B160" s="144"/>
      <c r="C160" s="145" t="s">
        <v>247</v>
      </c>
      <c r="D160" s="145" t="s">
        <v>161</v>
      </c>
      <c r="E160" s="146" t="s">
        <v>865</v>
      </c>
      <c r="F160" s="147" t="s">
        <v>866</v>
      </c>
      <c r="G160" s="148" t="s">
        <v>172</v>
      </c>
      <c r="H160" s="149">
        <v>306.89999999999998</v>
      </c>
      <c r="I160" s="150"/>
      <c r="J160" s="151">
        <f>ROUND(I160*H160,2)</f>
        <v>0</v>
      </c>
      <c r="K160" s="147" t="s">
        <v>173</v>
      </c>
      <c r="L160" s="35"/>
      <c r="M160" s="152" t="s">
        <v>3</v>
      </c>
      <c r="N160" s="153" t="s">
        <v>47</v>
      </c>
      <c r="O160" s="55"/>
      <c r="P160" s="154">
        <f>O160*H160</f>
        <v>0</v>
      </c>
      <c r="Q160" s="154">
        <v>9.8000000000000004E-2</v>
      </c>
      <c r="R160" s="154">
        <f>Q160*H160</f>
        <v>30.0762</v>
      </c>
      <c r="S160" s="154">
        <v>0</v>
      </c>
      <c r="T160" s="15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174</v>
      </c>
      <c r="AT160" s="156" t="s">
        <v>161</v>
      </c>
      <c r="AU160" s="156" t="s">
        <v>85</v>
      </c>
      <c r="AY160" s="19" t="s">
        <v>159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9" t="s">
        <v>83</v>
      </c>
      <c r="BK160" s="157">
        <f>ROUND(I160*H160,2)</f>
        <v>0</v>
      </c>
      <c r="BL160" s="19" t="s">
        <v>174</v>
      </c>
      <c r="BM160" s="156" t="s">
        <v>867</v>
      </c>
    </row>
    <row r="161" spans="1:65" s="2" customFormat="1">
      <c r="A161" s="34"/>
      <c r="B161" s="35"/>
      <c r="C161" s="34"/>
      <c r="D161" s="163" t="s">
        <v>176</v>
      </c>
      <c r="E161" s="34"/>
      <c r="F161" s="164" t="s">
        <v>868</v>
      </c>
      <c r="G161" s="34"/>
      <c r="H161" s="34"/>
      <c r="I161" s="160"/>
      <c r="J161" s="34"/>
      <c r="K161" s="34"/>
      <c r="L161" s="35"/>
      <c r="M161" s="161"/>
      <c r="N161" s="162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176</v>
      </c>
      <c r="AU161" s="19" t="s">
        <v>85</v>
      </c>
    </row>
    <row r="162" spans="1:65" s="13" customFormat="1">
      <c r="B162" s="165"/>
      <c r="D162" s="158" t="s">
        <v>178</v>
      </c>
      <c r="E162" s="166" t="s">
        <v>3</v>
      </c>
      <c r="F162" s="167" t="s">
        <v>869</v>
      </c>
      <c r="H162" s="166" t="s">
        <v>3</v>
      </c>
      <c r="I162" s="168"/>
      <c r="L162" s="165"/>
      <c r="M162" s="169"/>
      <c r="N162" s="170"/>
      <c r="O162" s="170"/>
      <c r="P162" s="170"/>
      <c r="Q162" s="170"/>
      <c r="R162" s="170"/>
      <c r="S162" s="170"/>
      <c r="T162" s="171"/>
      <c r="AT162" s="166" t="s">
        <v>178</v>
      </c>
      <c r="AU162" s="166" t="s">
        <v>85</v>
      </c>
      <c r="AV162" s="13" t="s">
        <v>83</v>
      </c>
      <c r="AW162" s="13" t="s">
        <v>37</v>
      </c>
      <c r="AX162" s="13" t="s">
        <v>76</v>
      </c>
      <c r="AY162" s="166" t="s">
        <v>159</v>
      </c>
    </row>
    <row r="163" spans="1:65" s="14" customFormat="1">
      <c r="B163" s="172"/>
      <c r="D163" s="158" t="s">
        <v>178</v>
      </c>
      <c r="E163" s="173" t="s">
        <v>3</v>
      </c>
      <c r="F163" s="174" t="s">
        <v>870</v>
      </c>
      <c r="H163" s="175">
        <v>306.89999999999998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178</v>
      </c>
      <c r="AU163" s="173" t="s">
        <v>85</v>
      </c>
      <c r="AV163" s="14" t="s">
        <v>85</v>
      </c>
      <c r="AW163" s="14" t="s">
        <v>37</v>
      </c>
      <c r="AX163" s="14" t="s">
        <v>76</v>
      </c>
      <c r="AY163" s="173" t="s">
        <v>159</v>
      </c>
    </row>
    <row r="164" spans="1:65" s="15" customFormat="1">
      <c r="B164" s="180"/>
      <c r="D164" s="158" t="s">
        <v>178</v>
      </c>
      <c r="E164" s="181" t="s">
        <v>3</v>
      </c>
      <c r="F164" s="182" t="s">
        <v>182</v>
      </c>
      <c r="H164" s="183">
        <v>306.89999999999998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178</v>
      </c>
      <c r="AU164" s="181" t="s">
        <v>85</v>
      </c>
      <c r="AV164" s="15" t="s">
        <v>174</v>
      </c>
      <c r="AW164" s="15" t="s">
        <v>37</v>
      </c>
      <c r="AX164" s="15" t="s">
        <v>83</v>
      </c>
      <c r="AY164" s="181" t="s">
        <v>159</v>
      </c>
    </row>
    <row r="165" spans="1:65" s="2" customFormat="1" ht="16.5" customHeight="1">
      <c r="A165" s="34"/>
      <c r="B165" s="144"/>
      <c r="C165" s="188" t="s">
        <v>254</v>
      </c>
      <c r="D165" s="188" t="s">
        <v>278</v>
      </c>
      <c r="E165" s="189" t="s">
        <v>871</v>
      </c>
      <c r="F165" s="190" t="s">
        <v>872</v>
      </c>
      <c r="G165" s="191" t="s">
        <v>172</v>
      </c>
      <c r="H165" s="192">
        <v>18.024999999999999</v>
      </c>
      <c r="I165" s="193"/>
      <c r="J165" s="194">
        <f>ROUND(I165*H165,2)</f>
        <v>0</v>
      </c>
      <c r="K165" s="190" t="s">
        <v>173</v>
      </c>
      <c r="L165" s="195"/>
      <c r="M165" s="196" t="s">
        <v>3</v>
      </c>
      <c r="N165" s="197" t="s">
        <v>47</v>
      </c>
      <c r="O165" s="55"/>
      <c r="P165" s="154">
        <f>O165*H165</f>
        <v>0</v>
      </c>
      <c r="Q165" s="154">
        <v>0.17599999999999999</v>
      </c>
      <c r="R165" s="154">
        <f>Q165*H165</f>
        <v>3.1723999999999997</v>
      </c>
      <c r="S165" s="154">
        <v>0</v>
      </c>
      <c r="T165" s="15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221</v>
      </c>
      <c r="AT165" s="156" t="s">
        <v>278</v>
      </c>
      <c r="AU165" s="156" t="s">
        <v>85</v>
      </c>
      <c r="AY165" s="19" t="s">
        <v>159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83</v>
      </c>
      <c r="BK165" s="157">
        <f>ROUND(I165*H165,2)</f>
        <v>0</v>
      </c>
      <c r="BL165" s="19" t="s">
        <v>174</v>
      </c>
      <c r="BM165" s="156" t="s">
        <v>873</v>
      </c>
    </row>
    <row r="166" spans="1:65" s="13" customFormat="1">
      <c r="B166" s="165"/>
      <c r="D166" s="158" t="s">
        <v>178</v>
      </c>
      <c r="E166" s="166" t="s">
        <v>3</v>
      </c>
      <c r="F166" s="167" t="s">
        <v>874</v>
      </c>
      <c r="H166" s="166" t="s">
        <v>3</v>
      </c>
      <c r="I166" s="168"/>
      <c r="L166" s="165"/>
      <c r="M166" s="169"/>
      <c r="N166" s="170"/>
      <c r="O166" s="170"/>
      <c r="P166" s="170"/>
      <c r="Q166" s="170"/>
      <c r="R166" s="170"/>
      <c r="S166" s="170"/>
      <c r="T166" s="171"/>
      <c r="AT166" s="166" t="s">
        <v>178</v>
      </c>
      <c r="AU166" s="166" t="s">
        <v>85</v>
      </c>
      <c r="AV166" s="13" t="s">
        <v>83</v>
      </c>
      <c r="AW166" s="13" t="s">
        <v>37</v>
      </c>
      <c r="AX166" s="13" t="s">
        <v>76</v>
      </c>
      <c r="AY166" s="166" t="s">
        <v>159</v>
      </c>
    </row>
    <row r="167" spans="1:65" s="14" customFormat="1">
      <c r="B167" s="172"/>
      <c r="D167" s="158" t="s">
        <v>178</v>
      </c>
      <c r="E167" s="173" t="s">
        <v>3</v>
      </c>
      <c r="F167" s="174" t="s">
        <v>875</v>
      </c>
      <c r="H167" s="175">
        <v>18.024999999999999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178</v>
      </c>
      <c r="AU167" s="173" t="s">
        <v>85</v>
      </c>
      <c r="AV167" s="14" t="s">
        <v>85</v>
      </c>
      <c r="AW167" s="14" t="s">
        <v>37</v>
      </c>
      <c r="AX167" s="14" t="s">
        <v>76</v>
      </c>
      <c r="AY167" s="173" t="s">
        <v>159</v>
      </c>
    </row>
    <row r="168" spans="1:65" s="15" customFormat="1">
      <c r="B168" s="180"/>
      <c r="D168" s="158" t="s">
        <v>178</v>
      </c>
      <c r="E168" s="181" t="s">
        <v>3</v>
      </c>
      <c r="F168" s="182" t="s">
        <v>182</v>
      </c>
      <c r="H168" s="183">
        <v>18.024999999999999</v>
      </c>
      <c r="I168" s="184"/>
      <c r="L168" s="180"/>
      <c r="M168" s="185"/>
      <c r="N168" s="186"/>
      <c r="O168" s="186"/>
      <c r="P168" s="186"/>
      <c r="Q168" s="186"/>
      <c r="R168" s="186"/>
      <c r="S168" s="186"/>
      <c r="T168" s="187"/>
      <c r="AT168" s="181" t="s">
        <v>178</v>
      </c>
      <c r="AU168" s="181" t="s">
        <v>85</v>
      </c>
      <c r="AV168" s="15" t="s">
        <v>174</v>
      </c>
      <c r="AW168" s="15" t="s">
        <v>37</v>
      </c>
      <c r="AX168" s="15" t="s">
        <v>83</v>
      </c>
      <c r="AY168" s="181" t="s">
        <v>159</v>
      </c>
    </row>
    <row r="169" spans="1:65" s="2" customFormat="1" ht="16.5" customHeight="1">
      <c r="A169" s="34"/>
      <c r="B169" s="144"/>
      <c r="C169" s="188" t="s">
        <v>262</v>
      </c>
      <c r="D169" s="188" t="s">
        <v>278</v>
      </c>
      <c r="E169" s="189" t="s">
        <v>876</v>
      </c>
      <c r="F169" s="190" t="s">
        <v>877</v>
      </c>
      <c r="G169" s="191" t="s">
        <v>172</v>
      </c>
      <c r="H169" s="192">
        <v>295.18799999999999</v>
      </c>
      <c r="I169" s="193"/>
      <c r="J169" s="194">
        <f>ROUND(I169*H169,2)</f>
        <v>0</v>
      </c>
      <c r="K169" s="190" t="s">
        <v>165</v>
      </c>
      <c r="L169" s="195"/>
      <c r="M169" s="196" t="s">
        <v>3</v>
      </c>
      <c r="N169" s="197" t="s">
        <v>47</v>
      </c>
      <c r="O169" s="55"/>
      <c r="P169" s="154">
        <f>O169*H169</f>
        <v>0</v>
      </c>
      <c r="Q169" s="154">
        <v>0.14499999999999999</v>
      </c>
      <c r="R169" s="154">
        <f>Q169*H169</f>
        <v>42.802259999999997</v>
      </c>
      <c r="S169" s="154">
        <v>0</v>
      </c>
      <c r="T169" s="15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221</v>
      </c>
      <c r="AT169" s="156" t="s">
        <v>278</v>
      </c>
      <c r="AU169" s="156" t="s">
        <v>85</v>
      </c>
      <c r="AY169" s="19" t="s">
        <v>159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9" t="s">
        <v>83</v>
      </c>
      <c r="BK169" s="157">
        <f>ROUND(I169*H169,2)</f>
        <v>0</v>
      </c>
      <c r="BL169" s="19" t="s">
        <v>174</v>
      </c>
      <c r="BM169" s="156" t="s">
        <v>878</v>
      </c>
    </row>
    <row r="170" spans="1:65" s="2" customFormat="1" ht="19.5">
      <c r="A170" s="34"/>
      <c r="B170" s="35"/>
      <c r="C170" s="34"/>
      <c r="D170" s="158" t="s">
        <v>168</v>
      </c>
      <c r="E170" s="34"/>
      <c r="F170" s="159" t="s">
        <v>336</v>
      </c>
      <c r="G170" s="34"/>
      <c r="H170" s="34"/>
      <c r="I170" s="160"/>
      <c r="J170" s="34"/>
      <c r="K170" s="34"/>
      <c r="L170" s="35"/>
      <c r="M170" s="161"/>
      <c r="N170" s="162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168</v>
      </c>
      <c r="AU170" s="19" t="s">
        <v>85</v>
      </c>
    </row>
    <row r="171" spans="1:65" s="13" customFormat="1">
      <c r="B171" s="165"/>
      <c r="D171" s="158" t="s">
        <v>178</v>
      </c>
      <c r="E171" s="166" t="s">
        <v>3</v>
      </c>
      <c r="F171" s="167" t="s">
        <v>879</v>
      </c>
      <c r="H171" s="166" t="s">
        <v>3</v>
      </c>
      <c r="I171" s="168"/>
      <c r="L171" s="165"/>
      <c r="M171" s="169"/>
      <c r="N171" s="170"/>
      <c r="O171" s="170"/>
      <c r="P171" s="170"/>
      <c r="Q171" s="170"/>
      <c r="R171" s="170"/>
      <c r="S171" s="170"/>
      <c r="T171" s="171"/>
      <c r="AT171" s="166" t="s">
        <v>178</v>
      </c>
      <c r="AU171" s="166" t="s">
        <v>85</v>
      </c>
      <c r="AV171" s="13" t="s">
        <v>83</v>
      </c>
      <c r="AW171" s="13" t="s">
        <v>37</v>
      </c>
      <c r="AX171" s="13" t="s">
        <v>76</v>
      </c>
      <c r="AY171" s="166" t="s">
        <v>159</v>
      </c>
    </row>
    <row r="172" spans="1:65" s="14" customFormat="1">
      <c r="B172" s="172"/>
      <c r="D172" s="158" t="s">
        <v>178</v>
      </c>
      <c r="E172" s="173" t="s">
        <v>3</v>
      </c>
      <c r="F172" s="174" t="s">
        <v>880</v>
      </c>
      <c r="H172" s="175">
        <v>295.18799999999999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178</v>
      </c>
      <c r="AU172" s="173" t="s">
        <v>85</v>
      </c>
      <c r="AV172" s="14" t="s">
        <v>85</v>
      </c>
      <c r="AW172" s="14" t="s">
        <v>37</v>
      </c>
      <c r="AX172" s="14" t="s">
        <v>76</v>
      </c>
      <c r="AY172" s="173" t="s">
        <v>159</v>
      </c>
    </row>
    <row r="173" spans="1:65" s="15" customFormat="1">
      <c r="B173" s="180"/>
      <c r="D173" s="158" t="s">
        <v>178</v>
      </c>
      <c r="E173" s="181" t="s">
        <v>3</v>
      </c>
      <c r="F173" s="182" t="s">
        <v>182</v>
      </c>
      <c r="H173" s="183">
        <v>295.18799999999999</v>
      </c>
      <c r="I173" s="184"/>
      <c r="L173" s="180"/>
      <c r="M173" s="185"/>
      <c r="N173" s="186"/>
      <c r="O173" s="186"/>
      <c r="P173" s="186"/>
      <c r="Q173" s="186"/>
      <c r="R173" s="186"/>
      <c r="S173" s="186"/>
      <c r="T173" s="187"/>
      <c r="AT173" s="181" t="s">
        <v>178</v>
      </c>
      <c r="AU173" s="181" t="s">
        <v>85</v>
      </c>
      <c r="AV173" s="15" t="s">
        <v>174</v>
      </c>
      <c r="AW173" s="15" t="s">
        <v>37</v>
      </c>
      <c r="AX173" s="15" t="s">
        <v>83</v>
      </c>
      <c r="AY173" s="181" t="s">
        <v>159</v>
      </c>
    </row>
    <row r="174" spans="1:65" s="12" customFormat="1" ht="22.9" customHeight="1">
      <c r="B174" s="131"/>
      <c r="D174" s="132" t="s">
        <v>75</v>
      </c>
      <c r="E174" s="142" t="s">
        <v>768</v>
      </c>
      <c r="F174" s="142" t="s">
        <v>769</v>
      </c>
      <c r="I174" s="134"/>
      <c r="J174" s="143">
        <f>BK174</f>
        <v>0</v>
      </c>
      <c r="L174" s="131"/>
      <c r="M174" s="136"/>
      <c r="N174" s="137"/>
      <c r="O174" s="137"/>
      <c r="P174" s="138">
        <f>SUM(P175:P189)</f>
        <v>0</v>
      </c>
      <c r="Q174" s="137"/>
      <c r="R174" s="138">
        <f>SUM(R175:R189)</f>
        <v>0</v>
      </c>
      <c r="S174" s="137"/>
      <c r="T174" s="139">
        <f>SUM(T175:T189)</f>
        <v>0.628</v>
      </c>
      <c r="AR174" s="132" t="s">
        <v>83</v>
      </c>
      <c r="AT174" s="140" t="s">
        <v>75</v>
      </c>
      <c r="AU174" s="140" t="s">
        <v>83</v>
      </c>
      <c r="AY174" s="132" t="s">
        <v>159</v>
      </c>
      <c r="BK174" s="141">
        <f>SUM(BK175:BK189)</f>
        <v>0</v>
      </c>
    </row>
    <row r="175" spans="1:65" s="2" customFormat="1" ht="16.5" customHeight="1">
      <c r="A175" s="34"/>
      <c r="B175" s="144"/>
      <c r="C175" s="145" t="s">
        <v>268</v>
      </c>
      <c r="D175" s="145" t="s">
        <v>161</v>
      </c>
      <c r="E175" s="146" t="s">
        <v>770</v>
      </c>
      <c r="F175" s="147" t="s">
        <v>771</v>
      </c>
      <c r="G175" s="148" t="s">
        <v>207</v>
      </c>
      <c r="H175" s="149">
        <v>0.3</v>
      </c>
      <c r="I175" s="150"/>
      <c r="J175" s="151">
        <f>ROUND(I175*H175,2)</f>
        <v>0</v>
      </c>
      <c r="K175" s="147" t="s">
        <v>173</v>
      </c>
      <c r="L175" s="35"/>
      <c r="M175" s="152" t="s">
        <v>3</v>
      </c>
      <c r="N175" s="153" t="s">
        <v>47</v>
      </c>
      <c r="O175" s="55"/>
      <c r="P175" s="154">
        <f>O175*H175</f>
        <v>0</v>
      </c>
      <c r="Q175" s="154">
        <v>0</v>
      </c>
      <c r="R175" s="154">
        <f>Q175*H175</f>
        <v>0</v>
      </c>
      <c r="S175" s="154">
        <v>1.76</v>
      </c>
      <c r="T175" s="155">
        <f>S175*H175</f>
        <v>0.52800000000000002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174</v>
      </c>
      <c r="AT175" s="156" t="s">
        <v>161</v>
      </c>
      <c r="AU175" s="156" t="s">
        <v>85</v>
      </c>
      <c r="AY175" s="19" t="s">
        <v>159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9" t="s">
        <v>83</v>
      </c>
      <c r="BK175" s="157">
        <f>ROUND(I175*H175,2)</f>
        <v>0</v>
      </c>
      <c r="BL175" s="19" t="s">
        <v>174</v>
      </c>
      <c r="BM175" s="156" t="s">
        <v>881</v>
      </c>
    </row>
    <row r="176" spans="1:65" s="2" customFormat="1">
      <c r="A176" s="34"/>
      <c r="B176" s="35"/>
      <c r="C176" s="34"/>
      <c r="D176" s="163" t="s">
        <v>176</v>
      </c>
      <c r="E176" s="34"/>
      <c r="F176" s="164" t="s">
        <v>773</v>
      </c>
      <c r="G176" s="34"/>
      <c r="H176" s="34"/>
      <c r="I176" s="160"/>
      <c r="J176" s="34"/>
      <c r="K176" s="34"/>
      <c r="L176" s="35"/>
      <c r="M176" s="161"/>
      <c r="N176" s="162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176</v>
      </c>
      <c r="AU176" s="19" t="s">
        <v>85</v>
      </c>
    </row>
    <row r="177" spans="1:65" s="13" customFormat="1">
      <c r="B177" s="165"/>
      <c r="D177" s="158" t="s">
        <v>178</v>
      </c>
      <c r="E177" s="166" t="s">
        <v>3</v>
      </c>
      <c r="F177" s="167" t="s">
        <v>882</v>
      </c>
      <c r="H177" s="166" t="s">
        <v>3</v>
      </c>
      <c r="I177" s="168"/>
      <c r="L177" s="165"/>
      <c r="M177" s="169"/>
      <c r="N177" s="170"/>
      <c r="O177" s="170"/>
      <c r="P177" s="170"/>
      <c r="Q177" s="170"/>
      <c r="R177" s="170"/>
      <c r="S177" s="170"/>
      <c r="T177" s="171"/>
      <c r="AT177" s="166" t="s">
        <v>178</v>
      </c>
      <c r="AU177" s="166" t="s">
        <v>85</v>
      </c>
      <c r="AV177" s="13" t="s">
        <v>83</v>
      </c>
      <c r="AW177" s="13" t="s">
        <v>37</v>
      </c>
      <c r="AX177" s="13" t="s">
        <v>76</v>
      </c>
      <c r="AY177" s="166" t="s">
        <v>159</v>
      </c>
    </row>
    <row r="178" spans="1:65" s="14" customFormat="1">
      <c r="B178" s="172"/>
      <c r="D178" s="158" t="s">
        <v>178</v>
      </c>
      <c r="E178" s="173" t="s">
        <v>3</v>
      </c>
      <c r="F178" s="174" t="s">
        <v>775</v>
      </c>
      <c r="H178" s="175">
        <v>0.3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178</v>
      </c>
      <c r="AU178" s="173" t="s">
        <v>85</v>
      </c>
      <c r="AV178" s="14" t="s">
        <v>85</v>
      </c>
      <c r="AW178" s="14" t="s">
        <v>37</v>
      </c>
      <c r="AX178" s="14" t="s">
        <v>76</v>
      </c>
      <c r="AY178" s="173" t="s">
        <v>159</v>
      </c>
    </row>
    <row r="179" spans="1:65" s="15" customFormat="1">
      <c r="B179" s="180"/>
      <c r="D179" s="158" t="s">
        <v>178</v>
      </c>
      <c r="E179" s="181" t="s">
        <v>3</v>
      </c>
      <c r="F179" s="182" t="s">
        <v>182</v>
      </c>
      <c r="H179" s="183">
        <v>0.3</v>
      </c>
      <c r="I179" s="184"/>
      <c r="L179" s="180"/>
      <c r="M179" s="185"/>
      <c r="N179" s="186"/>
      <c r="O179" s="186"/>
      <c r="P179" s="186"/>
      <c r="Q179" s="186"/>
      <c r="R179" s="186"/>
      <c r="S179" s="186"/>
      <c r="T179" s="187"/>
      <c r="AT179" s="181" t="s">
        <v>178</v>
      </c>
      <c r="AU179" s="181" t="s">
        <v>85</v>
      </c>
      <c r="AV179" s="15" t="s">
        <v>174</v>
      </c>
      <c r="AW179" s="15" t="s">
        <v>37</v>
      </c>
      <c r="AX179" s="15" t="s">
        <v>83</v>
      </c>
      <c r="AY179" s="181" t="s">
        <v>159</v>
      </c>
    </row>
    <row r="180" spans="1:65" s="2" customFormat="1" ht="16.5" customHeight="1">
      <c r="A180" s="34"/>
      <c r="B180" s="144"/>
      <c r="C180" s="145" t="s">
        <v>9</v>
      </c>
      <c r="D180" s="145" t="s">
        <v>161</v>
      </c>
      <c r="E180" s="146" t="s">
        <v>776</v>
      </c>
      <c r="F180" s="147" t="s">
        <v>777</v>
      </c>
      <c r="G180" s="148" t="s">
        <v>445</v>
      </c>
      <c r="H180" s="149">
        <v>1</v>
      </c>
      <c r="I180" s="150"/>
      <c r="J180" s="151">
        <f>ROUND(I180*H180,2)</f>
        <v>0</v>
      </c>
      <c r="K180" s="147" t="s">
        <v>173</v>
      </c>
      <c r="L180" s="35"/>
      <c r="M180" s="152" t="s">
        <v>3</v>
      </c>
      <c r="N180" s="153" t="s">
        <v>47</v>
      </c>
      <c r="O180" s="55"/>
      <c r="P180" s="154">
        <f>O180*H180</f>
        <v>0</v>
      </c>
      <c r="Q180" s="154">
        <v>0</v>
      </c>
      <c r="R180" s="154">
        <f>Q180*H180</f>
        <v>0</v>
      </c>
      <c r="S180" s="154">
        <v>0.1</v>
      </c>
      <c r="T180" s="155">
        <f>S180*H180</f>
        <v>0.1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174</v>
      </c>
      <c r="AT180" s="156" t="s">
        <v>161</v>
      </c>
      <c r="AU180" s="156" t="s">
        <v>85</v>
      </c>
      <c r="AY180" s="19" t="s">
        <v>159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9" t="s">
        <v>83</v>
      </c>
      <c r="BK180" s="157">
        <f>ROUND(I180*H180,2)</f>
        <v>0</v>
      </c>
      <c r="BL180" s="19" t="s">
        <v>174</v>
      </c>
      <c r="BM180" s="156" t="s">
        <v>883</v>
      </c>
    </row>
    <row r="181" spans="1:65" s="2" customFormat="1">
      <c r="A181" s="34"/>
      <c r="B181" s="35"/>
      <c r="C181" s="34"/>
      <c r="D181" s="163" t="s">
        <v>176</v>
      </c>
      <c r="E181" s="34"/>
      <c r="F181" s="164" t="s">
        <v>779</v>
      </c>
      <c r="G181" s="34"/>
      <c r="H181" s="34"/>
      <c r="I181" s="160"/>
      <c r="J181" s="34"/>
      <c r="K181" s="34"/>
      <c r="L181" s="35"/>
      <c r="M181" s="161"/>
      <c r="N181" s="162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176</v>
      </c>
      <c r="AU181" s="19" t="s">
        <v>85</v>
      </c>
    </row>
    <row r="182" spans="1:65" s="13" customFormat="1">
      <c r="B182" s="165"/>
      <c r="D182" s="158" t="s">
        <v>178</v>
      </c>
      <c r="E182" s="166" t="s">
        <v>3</v>
      </c>
      <c r="F182" s="167" t="s">
        <v>884</v>
      </c>
      <c r="H182" s="166" t="s">
        <v>3</v>
      </c>
      <c r="I182" s="168"/>
      <c r="L182" s="165"/>
      <c r="M182" s="169"/>
      <c r="N182" s="170"/>
      <c r="O182" s="170"/>
      <c r="P182" s="170"/>
      <c r="Q182" s="170"/>
      <c r="R182" s="170"/>
      <c r="S182" s="170"/>
      <c r="T182" s="171"/>
      <c r="AT182" s="166" t="s">
        <v>178</v>
      </c>
      <c r="AU182" s="166" t="s">
        <v>85</v>
      </c>
      <c r="AV182" s="13" t="s">
        <v>83</v>
      </c>
      <c r="AW182" s="13" t="s">
        <v>37</v>
      </c>
      <c r="AX182" s="13" t="s">
        <v>76</v>
      </c>
      <c r="AY182" s="166" t="s">
        <v>159</v>
      </c>
    </row>
    <row r="183" spans="1:65" s="14" customFormat="1">
      <c r="B183" s="172"/>
      <c r="D183" s="158" t="s">
        <v>178</v>
      </c>
      <c r="E183" s="173" t="s">
        <v>3</v>
      </c>
      <c r="F183" s="174" t="s">
        <v>83</v>
      </c>
      <c r="H183" s="175">
        <v>1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178</v>
      </c>
      <c r="AU183" s="173" t="s">
        <v>85</v>
      </c>
      <c r="AV183" s="14" t="s">
        <v>85</v>
      </c>
      <c r="AW183" s="14" t="s">
        <v>37</v>
      </c>
      <c r="AX183" s="14" t="s">
        <v>76</v>
      </c>
      <c r="AY183" s="173" t="s">
        <v>159</v>
      </c>
    </row>
    <row r="184" spans="1:65" s="15" customFormat="1">
      <c r="B184" s="180"/>
      <c r="D184" s="158" t="s">
        <v>178</v>
      </c>
      <c r="E184" s="181" t="s">
        <v>3</v>
      </c>
      <c r="F184" s="182" t="s">
        <v>182</v>
      </c>
      <c r="H184" s="183">
        <v>1</v>
      </c>
      <c r="I184" s="184"/>
      <c r="L184" s="180"/>
      <c r="M184" s="185"/>
      <c r="N184" s="186"/>
      <c r="O184" s="186"/>
      <c r="P184" s="186"/>
      <c r="Q184" s="186"/>
      <c r="R184" s="186"/>
      <c r="S184" s="186"/>
      <c r="T184" s="187"/>
      <c r="AT184" s="181" t="s">
        <v>178</v>
      </c>
      <c r="AU184" s="181" t="s">
        <v>85</v>
      </c>
      <c r="AV184" s="15" t="s">
        <v>174</v>
      </c>
      <c r="AW184" s="15" t="s">
        <v>37</v>
      </c>
      <c r="AX184" s="15" t="s">
        <v>83</v>
      </c>
      <c r="AY184" s="181" t="s">
        <v>159</v>
      </c>
    </row>
    <row r="185" spans="1:65" s="2" customFormat="1" ht="16.5" customHeight="1">
      <c r="A185" s="34"/>
      <c r="B185" s="144"/>
      <c r="C185" s="145" t="s">
        <v>282</v>
      </c>
      <c r="D185" s="145" t="s">
        <v>161</v>
      </c>
      <c r="E185" s="146" t="s">
        <v>781</v>
      </c>
      <c r="F185" s="147" t="s">
        <v>782</v>
      </c>
      <c r="G185" s="148" t="s">
        <v>164</v>
      </c>
      <c r="H185" s="149">
        <v>1</v>
      </c>
      <c r="I185" s="150"/>
      <c r="J185" s="151">
        <f>ROUND(I185*H185,2)</f>
        <v>0</v>
      </c>
      <c r="K185" s="147" t="s">
        <v>165</v>
      </c>
      <c r="L185" s="35"/>
      <c r="M185" s="152" t="s">
        <v>3</v>
      </c>
      <c r="N185" s="153" t="s">
        <v>47</v>
      </c>
      <c r="O185" s="55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174</v>
      </c>
      <c r="AT185" s="156" t="s">
        <v>161</v>
      </c>
      <c r="AU185" s="156" t="s">
        <v>85</v>
      </c>
      <c r="AY185" s="19" t="s">
        <v>159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83</v>
      </c>
      <c r="BK185" s="157">
        <f>ROUND(I185*H185,2)</f>
        <v>0</v>
      </c>
      <c r="BL185" s="19" t="s">
        <v>174</v>
      </c>
      <c r="BM185" s="156" t="s">
        <v>885</v>
      </c>
    </row>
    <row r="186" spans="1:65" s="2" customFormat="1" ht="39">
      <c r="A186" s="34"/>
      <c r="B186" s="35"/>
      <c r="C186" s="34"/>
      <c r="D186" s="158" t="s">
        <v>168</v>
      </c>
      <c r="E186" s="34"/>
      <c r="F186" s="159" t="s">
        <v>784</v>
      </c>
      <c r="G186" s="34"/>
      <c r="H186" s="34"/>
      <c r="I186" s="160"/>
      <c r="J186" s="34"/>
      <c r="K186" s="34"/>
      <c r="L186" s="35"/>
      <c r="M186" s="161"/>
      <c r="N186" s="162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168</v>
      </c>
      <c r="AU186" s="19" t="s">
        <v>85</v>
      </c>
    </row>
    <row r="187" spans="1:65" s="13" customFormat="1">
      <c r="B187" s="165"/>
      <c r="D187" s="158" t="s">
        <v>178</v>
      </c>
      <c r="E187" s="166" t="s">
        <v>3</v>
      </c>
      <c r="F187" s="167" t="s">
        <v>619</v>
      </c>
      <c r="H187" s="166" t="s">
        <v>3</v>
      </c>
      <c r="I187" s="168"/>
      <c r="L187" s="165"/>
      <c r="M187" s="169"/>
      <c r="N187" s="170"/>
      <c r="O187" s="170"/>
      <c r="P187" s="170"/>
      <c r="Q187" s="170"/>
      <c r="R187" s="170"/>
      <c r="S187" s="170"/>
      <c r="T187" s="171"/>
      <c r="AT187" s="166" t="s">
        <v>178</v>
      </c>
      <c r="AU187" s="166" t="s">
        <v>85</v>
      </c>
      <c r="AV187" s="13" t="s">
        <v>83</v>
      </c>
      <c r="AW187" s="13" t="s">
        <v>37</v>
      </c>
      <c r="AX187" s="13" t="s">
        <v>76</v>
      </c>
      <c r="AY187" s="166" t="s">
        <v>159</v>
      </c>
    </row>
    <row r="188" spans="1:65" s="14" customFormat="1">
      <c r="B188" s="172"/>
      <c r="D188" s="158" t="s">
        <v>178</v>
      </c>
      <c r="E188" s="173" t="s">
        <v>3</v>
      </c>
      <c r="F188" s="174" t="s">
        <v>83</v>
      </c>
      <c r="H188" s="175">
        <v>1</v>
      </c>
      <c r="I188" s="176"/>
      <c r="L188" s="172"/>
      <c r="M188" s="177"/>
      <c r="N188" s="178"/>
      <c r="O188" s="178"/>
      <c r="P188" s="178"/>
      <c r="Q188" s="178"/>
      <c r="R188" s="178"/>
      <c r="S188" s="178"/>
      <c r="T188" s="179"/>
      <c r="AT188" s="173" t="s">
        <v>178</v>
      </c>
      <c r="AU188" s="173" t="s">
        <v>85</v>
      </c>
      <c r="AV188" s="14" t="s">
        <v>85</v>
      </c>
      <c r="AW188" s="14" t="s">
        <v>37</v>
      </c>
      <c r="AX188" s="14" t="s">
        <v>76</v>
      </c>
      <c r="AY188" s="173" t="s">
        <v>159</v>
      </c>
    </row>
    <row r="189" spans="1:65" s="15" customFormat="1">
      <c r="B189" s="180"/>
      <c r="D189" s="158" t="s">
        <v>178</v>
      </c>
      <c r="E189" s="181" t="s">
        <v>3</v>
      </c>
      <c r="F189" s="182" t="s">
        <v>182</v>
      </c>
      <c r="H189" s="183">
        <v>1</v>
      </c>
      <c r="I189" s="184"/>
      <c r="L189" s="180"/>
      <c r="M189" s="185"/>
      <c r="N189" s="186"/>
      <c r="O189" s="186"/>
      <c r="P189" s="186"/>
      <c r="Q189" s="186"/>
      <c r="R189" s="186"/>
      <c r="S189" s="186"/>
      <c r="T189" s="187"/>
      <c r="AT189" s="181" t="s">
        <v>178</v>
      </c>
      <c r="AU189" s="181" t="s">
        <v>85</v>
      </c>
      <c r="AV189" s="15" t="s">
        <v>174</v>
      </c>
      <c r="AW189" s="15" t="s">
        <v>37</v>
      </c>
      <c r="AX189" s="15" t="s">
        <v>83</v>
      </c>
      <c r="AY189" s="181" t="s">
        <v>159</v>
      </c>
    </row>
    <row r="190" spans="1:65" s="12" customFormat="1" ht="22.9" customHeight="1">
      <c r="B190" s="131"/>
      <c r="D190" s="132" t="s">
        <v>75</v>
      </c>
      <c r="E190" s="142" t="s">
        <v>230</v>
      </c>
      <c r="F190" s="142" t="s">
        <v>620</v>
      </c>
      <c r="I190" s="134"/>
      <c r="J190" s="143">
        <f>BK190</f>
        <v>0</v>
      </c>
      <c r="L190" s="131"/>
      <c r="M190" s="136"/>
      <c r="N190" s="137"/>
      <c r="O190" s="137"/>
      <c r="P190" s="138">
        <f>SUM(P191:P217)</f>
        <v>0</v>
      </c>
      <c r="Q190" s="137"/>
      <c r="R190" s="138">
        <f>SUM(R191:R217)</f>
        <v>34.433586399999996</v>
      </c>
      <c r="S190" s="137"/>
      <c r="T190" s="139">
        <f>SUM(T191:T217)</f>
        <v>0</v>
      </c>
      <c r="AR190" s="132" t="s">
        <v>83</v>
      </c>
      <c r="AT190" s="140" t="s">
        <v>75</v>
      </c>
      <c r="AU190" s="140" t="s">
        <v>83</v>
      </c>
      <c r="AY190" s="132" t="s">
        <v>159</v>
      </c>
      <c r="BK190" s="141">
        <f>SUM(BK191:BK217)</f>
        <v>0</v>
      </c>
    </row>
    <row r="191" spans="1:65" s="2" customFormat="1" ht="24.2" customHeight="1">
      <c r="A191" s="34"/>
      <c r="B191" s="144"/>
      <c r="C191" s="145" t="s">
        <v>292</v>
      </c>
      <c r="D191" s="145" t="s">
        <v>161</v>
      </c>
      <c r="E191" s="146" t="s">
        <v>638</v>
      </c>
      <c r="F191" s="147" t="s">
        <v>639</v>
      </c>
      <c r="G191" s="148" t="s">
        <v>198</v>
      </c>
      <c r="H191" s="149">
        <v>122.5</v>
      </c>
      <c r="I191" s="150"/>
      <c r="J191" s="151">
        <f>ROUND(I191*H191,2)</f>
        <v>0</v>
      </c>
      <c r="K191" s="147" t="s">
        <v>173</v>
      </c>
      <c r="L191" s="35"/>
      <c r="M191" s="152" t="s">
        <v>3</v>
      </c>
      <c r="N191" s="153" t="s">
        <v>47</v>
      </c>
      <c r="O191" s="55"/>
      <c r="P191" s="154">
        <f>O191*H191</f>
        <v>0</v>
      </c>
      <c r="Q191" s="154">
        <v>0.15540000000000001</v>
      </c>
      <c r="R191" s="154">
        <f>Q191*H191</f>
        <v>19.0365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174</v>
      </c>
      <c r="AT191" s="156" t="s">
        <v>161</v>
      </c>
      <c r="AU191" s="156" t="s">
        <v>85</v>
      </c>
      <c r="AY191" s="19" t="s">
        <v>159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83</v>
      </c>
      <c r="BK191" s="157">
        <f>ROUND(I191*H191,2)</f>
        <v>0</v>
      </c>
      <c r="BL191" s="19" t="s">
        <v>174</v>
      </c>
      <c r="BM191" s="156" t="s">
        <v>886</v>
      </c>
    </row>
    <row r="192" spans="1:65" s="2" customFormat="1">
      <c r="A192" s="34"/>
      <c r="B192" s="35"/>
      <c r="C192" s="34"/>
      <c r="D192" s="163" t="s">
        <v>176</v>
      </c>
      <c r="E192" s="34"/>
      <c r="F192" s="164" t="s">
        <v>641</v>
      </c>
      <c r="G192" s="34"/>
      <c r="H192" s="34"/>
      <c r="I192" s="160"/>
      <c r="J192" s="34"/>
      <c r="K192" s="34"/>
      <c r="L192" s="35"/>
      <c r="M192" s="161"/>
      <c r="N192" s="162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176</v>
      </c>
      <c r="AU192" s="19" t="s">
        <v>85</v>
      </c>
    </row>
    <row r="193" spans="1:65" s="13" customFormat="1">
      <c r="B193" s="165"/>
      <c r="D193" s="158" t="s">
        <v>178</v>
      </c>
      <c r="E193" s="166" t="s">
        <v>3</v>
      </c>
      <c r="F193" s="167" t="s">
        <v>642</v>
      </c>
      <c r="H193" s="166" t="s">
        <v>3</v>
      </c>
      <c r="I193" s="168"/>
      <c r="L193" s="165"/>
      <c r="M193" s="169"/>
      <c r="N193" s="170"/>
      <c r="O193" s="170"/>
      <c r="P193" s="170"/>
      <c r="Q193" s="170"/>
      <c r="R193" s="170"/>
      <c r="S193" s="170"/>
      <c r="T193" s="171"/>
      <c r="AT193" s="166" t="s">
        <v>178</v>
      </c>
      <c r="AU193" s="166" t="s">
        <v>85</v>
      </c>
      <c r="AV193" s="13" t="s">
        <v>83</v>
      </c>
      <c r="AW193" s="13" t="s">
        <v>37</v>
      </c>
      <c r="AX193" s="13" t="s">
        <v>76</v>
      </c>
      <c r="AY193" s="166" t="s">
        <v>159</v>
      </c>
    </row>
    <row r="194" spans="1:65" s="13" customFormat="1">
      <c r="B194" s="165"/>
      <c r="D194" s="158" t="s">
        <v>178</v>
      </c>
      <c r="E194" s="166" t="s">
        <v>3</v>
      </c>
      <c r="F194" s="167" t="s">
        <v>180</v>
      </c>
      <c r="H194" s="166" t="s">
        <v>3</v>
      </c>
      <c r="I194" s="168"/>
      <c r="L194" s="165"/>
      <c r="M194" s="169"/>
      <c r="N194" s="170"/>
      <c r="O194" s="170"/>
      <c r="P194" s="170"/>
      <c r="Q194" s="170"/>
      <c r="R194" s="170"/>
      <c r="S194" s="170"/>
      <c r="T194" s="171"/>
      <c r="AT194" s="166" t="s">
        <v>178</v>
      </c>
      <c r="AU194" s="166" t="s">
        <v>85</v>
      </c>
      <c r="AV194" s="13" t="s">
        <v>83</v>
      </c>
      <c r="AW194" s="13" t="s">
        <v>37</v>
      </c>
      <c r="AX194" s="13" t="s">
        <v>76</v>
      </c>
      <c r="AY194" s="166" t="s">
        <v>159</v>
      </c>
    </row>
    <row r="195" spans="1:65" s="14" customFormat="1">
      <c r="B195" s="172"/>
      <c r="D195" s="158" t="s">
        <v>178</v>
      </c>
      <c r="E195" s="173" t="s">
        <v>3</v>
      </c>
      <c r="F195" s="174" t="s">
        <v>887</v>
      </c>
      <c r="H195" s="175">
        <v>120.5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178</v>
      </c>
      <c r="AU195" s="173" t="s">
        <v>85</v>
      </c>
      <c r="AV195" s="14" t="s">
        <v>85</v>
      </c>
      <c r="AW195" s="14" t="s">
        <v>37</v>
      </c>
      <c r="AX195" s="14" t="s">
        <v>76</v>
      </c>
      <c r="AY195" s="173" t="s">
        <v>159</v>
      </c>
    </row>
    <row r="196" spans="1:65" s="14" customFormat="1">
      <c r="B196" s="172"/>
      <c r="D196" s="158" t="s">
        <v>178</v>
      </c>
      <c r="E196" s="173" t="s">
        <v>3</v>
      </c>
      <c r="F196" s="174" t="s">
        <v>888</v>
      </c>
      <c r="H196" s="175">
        <v>2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3" t="s">
        <v>178</v>
      </c>
      <c r="AU196" s="173" t="s">
        <v>85</v>
      </c>
      <c r="AV196" s="14" t="s">
        <v>85</v>
      </c>
      <c r="AW196" s="14" t="s">
        <v>37</v>
      </c>
      <c r="AX196" s="14" t="s">
        <v>76</v>
      </c>
      <c r="AY196" s="173" t="s">
        <v>159</v>
      </c>
    </row>
    <row r="197" spans="1:65" s="15" customFormat="1">
      <c r="B197" s="180"/>
      <c r="D197" s="158" t="s">
        <v>178</v>
      </c>
      <c r="E197" s="181" t="s">
        <v>3</v>
      </c>
      <c r="F197" s="182" t="s">
        <v>182</v>
      </c>
      <c r="H197" s="183">
        <v>122.5</v>
      </c>
      <c r="I197" s="184"/>
      <c r="L197" s="180"/>
      <c r="M197" s="185"/>
      <c r="N197" s="186"/>
      <c r="O197" s="186"/>
      <c r="P197" s="186"/>
      <c r="Q197" s="186"/>
      <c r="R197" s="186"/>
      <c r="S197" s="186"/>
      <c r="T197" s="187"/>
      <c r="AT197" s="181" t="s">
        <v>178</v>
      </c>
      <c r="AU197" s="181" t="s">
        <v>85</v>
      </c>
      <c r="AV197" s="15" t="s">
        <v>174</v>
      </c>
      <c r="AW197" s="15" t="s">
        <v>37</v>
      </c>
      <c r="AX197" s="15" t="s">
        <v>83</v>
      </c>
      <c r="AY197" s="181" t="s">
        <v>159</v>
      </c>
    </row>
    <row r="198" spans="1:65" s="2" customFormat="1" ht="16.5" customHeight="1">
      <c r="A198" s="34"/>
      <c r="B198" s="144"/>
      <c r="C198" s="188" t="s">
        <v>299</v>
      </c>
      <c r="D198" s="188" t="s">
        <v>278</v>
      </c>
      <c r="E198" s="189" t="s">
        <v>658</v>
      </c>
      <c r="F198" s="190" t="s">
        <v>659</v>
      </c>
      <c r="G198" s="191" t="s">
        <v>198</v>
      </c>
      <c r="H198" s="192">
        <v>121.705</v>
      </c>
      <c r="I198" s="193"/>
      <c r="J198" s="194">
        <f>ROUND(I198*H198,2)</f>
        <v>0</v>
      </c>
      <c r="K198" s="190" t="s">
        <v>173</v>
      </c>
      <c r="L198" s="195"/>
      <c r="M198" s="196" t="s">
        <v>3</v>
      </c>
      <c r="N198" s="197" t="s">
        <v>47</v>
      </c>
      <c r="O198" s="55"/>
      <c r="P198" s="154">
        <f>O198*H198</f>
        <v>0</v>
      </c>
      <c r="Q198" s="154">
        <v>0.08</v>
      </c>
      <c r="R198" s="154">
        <f>Q198*H198</f>
        <v>9.7363999999999997</v>
      </c>
      <c r="S198" s="154">
        <v>0</v>
      </c>
      <c r="T198" s="15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221</v>
      </c>
      <c r="AT198" s="156" t="s">
        <v>278</v>
      </c>
      <c r="AU198" s="156" t="s">
        <v>85</v>
      </c>
      <c r="AY198" s="19" t="s">
        <v>159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83</v>
      </c>
      <c r="BK198" s="157">
        <f>ROUND(I198*H198,2)</f>
        <v>0</v>
      </c>
      <c r="BL198" s="19" t="s">
        <v>174</v>
      </c>
      <c r="BM198" s="156" t="s">
        <v>889</v>
      </c>
    </row>
    <row r="199" spans="1:65" s="13" customFormat="1">
      <c r="B199" s="165"/>
      <c r="D199" s="158" t="s">
        <v>178</v>
      </c>
      <c r="E199" s="166" t="s">
        <v>3</v>
      </c>
      <c r="F199" s="167" t="s">
        <v>650</v>
      </c>
      <c r="H199" s="166" t="s">
        <v>3</v>
      </c>
      <c r="I199" s="168"/>
      <c r="L199" s="165"/>
      <c r="M199" s="169"/>
      <c r="N199" s="170"/>
      <c r="O199" s="170"/>
      <c r="P199" s="170"/>
      <c r="Q199" s="170"/>
      <c r="R199" s="170"/>
      <c r="S199" s="170"/>
      <c r="T199" s="171"/>
      <c r="AT199" s="166" t="s">
        <v>178</v>
      </c>
      <c r="AU199" s="166" t="s">
        <v>85</v>
      </c>
      <c r="AV199" s="13" t="s">
        <v>83</v>
      </c>
      <c r="AW199" s="13" t="s">
        <v>37</v>
      </c>
      <c r="AX199" s="13" t="s">
        <v>76</v>
      </c>
      <c r="AY199" s="166" t="s">
        <v>159</v>
      </c>
    </row>
    <row r="200" spans="1:65" s="14" customFormat="1">
      <c r="B200" s="172"/>
      <c r="D200" s="158" t="s">
        <v>178</v>
      </c>
      <c r="E200" s="173" t="s">
        <v>3</v>
      </c>
      <c r="F200" s="174" t="s">
        <v>890</v>
      </c>
      <c r="H200" s="175">
        <v>121.705</v>
      </c>
      <c r="I200" s="176"/>
      <c r="L200" s="172"/>
      <c r="M200" s="177"/>
      <c r="N200" s="178"/>
      <c r="O200" s="178"/>
      <c r="P200" s="178"/>
      <c r="Q200" s="178"/>
      <c r="R200" s="178"/>
      <c r="S200" s="178"/>
      <c r="T200" s="179"/>
      <c r="AT200" s="173" t="s">
        <v>178</v>
      </c>
      <c r="AU200" s="173" t="s">
        <v>85</v>
      </c>
      <c r="AV200" s="14" t="s">
        <v>85</v>
      </c>
      <c r="AW200" s="14" t="s">
        <v>37</v>
      </c>
      <c r="AX200" s="14" t="s">
        <v>76</v>
      </c>
      <c r="AY200" s="173" t="s">
        <v>159</v>
      </c>
    </row>
    <row r="201" spans="1:65" s="15" customFormat="1">
      <c r="B201" s="180"/>
      <c r="D201" s="158" t="s">
        <v>178</v>
      </c>
      <c r="E201" s="181" t="s">
        <v>3</v>
      </c>
      <c r="F201" s="182" t="s">
        <v>182</v>
      </c>
      <c r="H201" s="183">
        <v>121.705</v>
      </c>
      <c r="I201" s="184"/>
      <c r="L201" s="180"/>
      <c r="M201" s="185"/>
      <c r="N201" s="186"/>
      <c r="O201" s="186"/>
      <c r="P201" s="186"/>
      <c r="Q201" s="186"/>
      <c r="R201" s="186"/>
      <c r="S201" s="186"/>
      <c r="T201" s="187"/>
      <c r="AT201" s="181" t="s">
        <v>178</v>
      </c>
      <c r="AU201" s="181" t="s">
        <v>85</v>
      </c>
      <c r="AV201" s="15" t="s">
        <v>174</v>
      </c>
      <c r="AW201" s="15" t="s">
        <v>37</v>
      </c>
      <c r="AX201" s="15" t="s">
        <v>83</v>
      </c>
      <c r="AY201" s="181" t="s">
        <v>159</v>
      </c>
    </row>
    <row r="202" spans="1:65" s="2" customFormat="1" ht="16.5" customHeight="1">
      <c r="A202" s="34"/>
      <c r="B202" s="144"/>
      <c r="C202" s="188" t="s">
        <v>306</v>
      </c>
      <c r="D202" s="188" t="s">
        <v>278</v>
      </c>
      <c r="E202" s="189" t="s">
        <v>653</v>
      </c>
      <c r="F202" s="190" t="s">
        <v>654</v>
      </c>
      <c r="G202" s="191" t="s">
        <v>198</v>
      </c>
      <c r="H202" s="192">
        <v>2.02</v>
      </c>
      <c r="I202" s="193"/>
      <c r="J202" s="194">
        <f>ROUND(I202*H202,2)</f>
        <v>0</v>
      </c>
      <c r="K202" s="190" t="s">
        <v>173</v>
      </c>
      <c r="L202" s="195"/>
      <c r="M202" s="196" t="s">
        <v>3</v>
      </c>
      <c r="N202" s="197" t="s">
        <v>47</v>
      </c>
      <c r="O202" s="55"/>
      <c r="P202" s="154">
        <f>O202*H202</f>
        <v>0</v>
      </c>
      <c r="Q202" s="154">
        <v>6.5670000000000006E-2</v>
      </c>
      <c r="R202" s="154">
        <f>Q202*H202</f>
        <v>0.1326534</v>
      </c>
      <c r="S202" s="154">
        <v>0</v>
      </c>
      <c r="T202" s="15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221</v>
      </c>
      <c r="AT202" s="156" t="s">
        <v>278</v>
      </c>
      <c r="AU202" s="156" t="s">
        <v>85</v>
      </c>
      <c r="AY202" s="19" t="s">
        <v>159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9" t="s">
        <v>83</v>
      </c>
      <c r="BK202" s="157">
        <f>ROUND(I202*H202,2)</f>
        <v>0</v>
      </c>
      <c r="BL202" s="19" t="s">
        <v>174</v>
      </c>
      <c r="BM202" s="156" t="s">
        <v>891</v>
      </c>
    </row>
    <row r="203" spans="1:65" s="13" customFormat="1">
      <c r="B203" s="165"/>
      <c r="D203" s="158" t="s">
        <v>178</v>
      </c>
      <c r="E203" s="166" t="s">
        <v>3</v>
      </c>
      <c r="F203" s="167" t="s">
        <v>650</v>
      </c>
      <c r="H203" s="166" t="s">
        <v>3</v>
      </c>
      <c r="I203" s="168"/>
      <c r="L203" s="165"/>
      <c r="M203" s="169"/>
      <c r="N203" s="170"/>
      <c r="O203" s="170"/>
      <c r="P203" s="170"/>
      <c r="Q203" s="170"/>
      <c r="R203" s="170"/>
      <c r="S203" s="170"/>
      <c r="T203" s="171"/>
      <c r="AT203" s="166" t="s">
        <v>178</v>
      </c>
      <c r="AU203" s="166" t="s">
        <v>85</v>
      </c>
      <c r="AV203" s="13" t="s">
        <v>83</v>
      </c>
      <c r="AW203" s="13" t="s">
        <v>37</v>
      </c>
      <c r="AX203" s="13" t="s">
        <v>76</v>
      </c>
      <c r="AY203" s="166" t="s">
        <v>159</v>
      </c>
    </row>
    <row r="204" spans="1:65" s="14" customFormat="1">
      <c r="B204" s="172"/>
      <c r="D204" s="158" t="s">
        <v>178</v>
      </c>
      <c r="E204" s="173" t="s">
        <v>3</v>
      </c>
      <c r="F204" s="174" t="s">
        <v>892</v>
      </c>
      <c r="H204" s="175">
        <v>2.02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178</v>
      </c>
      <c r="AU204" s="173" t="s">
        <v>85</v>
      </c>
      <c r="AV204" s="14" t="s">
        <v>85</v>
      </c>
      <c r="AW204" s="14" t="s">
        <v>37</v>
      </c>
      <c r="AX204" s="14" t="s">
        <v>76</v>
      </c>
      <c r="AY204" s="173" t="s">
        <v>159</v>
      </c>
    </row>
    <row r="205" spans="1:65" s="15" customFormat="1">
      <c r="B205" s="180"/>
      <c r="D205" s="158" t="s">
        <v>178</v>
      </c>
      <c r="E205" s="181" t="s">
        <v>3</v>
      </c>
      <c r="F205" s="182" t="s">
        <v>182</v>
      </c>
      <c r="H205" s="183">
        <v>2.02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178</v>
      </c>
      <c r="AU205" s="181" t="s">
        <v>85</v>
      </c>
      <c r="AV205" s="15" t="s">
        <v>174</v>
      </c>
      <c r="AW205" s="15" t="s">
        <v>37</v>
      </c>
      <c r="AX205" s="15" t="s">
        <v>83</v>
      </c>
      <c r="AY205" s="181" t="s">
        <v>159</v>
      </c>
    </row>
    <row r="206" spans="1:65" s="2" customFormat="1" ht="16.5" customHeight="1">
      <c r="A206" s="34"/>
      <c r="B206" s="144"/>
      <c r="C206" s="145" t="s">
        <v>319</v>
      </c>
      <c r="D206" s="145" t="s">
        <v>161</v>
      </c>
      <c r="E206" s="146" t="s">
        <v>663</v>
      </c>
      <c r="F206" s="147" t="s">
        <v>664</v>
      </c>
      <c r="G206" s="148" t="s">
        <v>207</v>
      </c>
      <c r="H206" s="149">
        <v>2.4500000000000002</v>
      </c>
      <c r="I206" s="150"/>
      <c r="J206" s="151">
        <f>ROUND(I206*H206,2)</f>
        <v>0</v>
      </c>
      <c r="K206" s="147" t="s">
        <v>173</v>
      </c>
      <c r="L206" s="35"/>
      <c r="M206" s="152" t="s">
        <v>3</v>
      </c>
      <c r="N206" s="153" t="s">
        <v>47</v>
      </c>
      <c r="O206" s="55"/>
      <c r="P206" s="154">
        <f>O206*H206</f>
        <v>0</v>
      </c>
      <c r="Q206" s="154">
        <v>2.2563399999999998</v>
      </c>
      <c r="R206" s="154">
        <f>Q206*H206</f>
        <v>5.5280329999999998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174</v>
      </c>
      <c r="AT206" s="156" t="s">
        <v>161</v>
      </c>
      <c r="AU206" s="156" t="s">
        <v>85</v>
      </c>
      <c r="AY206" s="19" t="s">
        <v>159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83</v>
      </c>
      <c r="BK206" s="157">
        <f>ROUND(I206*H206,2)</f>
        <v>0</v>
      </c>
      <c r="BL206" s="19" t="s">
        <v>174</v>
      </c>
      <c r="BM206" s="156" t="s">
        <v>893</v>
      </c>
    </row>
    <row r="207" spans="1:65" s="2" customFormat="1">
      <c r="A207" s="34"/>
      <c r="B207" s="35"/>
      <c r="C207" s="34"/>
      <c r="D207" s="163" t="s">
        <v>176</v>
      </c>
      <c r="E207" s="34"/>
      <c r="F207" s="164" t="s">
        <v>666</v>
      </c>
      <c r="G207" s="34"/>
      <c r="H207" s="34"/>
      <c r="I207" s="160"/>
      <c r="J207" s="34"/>
      <c r="K207" s="34"/>
      <c r="L207" s="35"/>
      <c r="M207" s="161"/>
      <c r="N207" s="162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176</v>
      </c>
      <c r="AU207" s="19" t="s">
        <v>85</v>
      </c>
    </row>
    <row r="208" spans="1:65" s="13" customFormat="1">
      <c r="B208" s="165"/>
      <c r="D208" s="158" t="s">
        <v>178</v>
      </c>
      <c r="E208" s="166" t="s">
        <v>3</v>
      </c>
      <c r="F208" s="167" t="s">
        <v>667</v>
      </c>
      <c r="H208" s="166" t="s">
        <v>3</v>
      </c>
      <c r="I208" s="168"/>
      <c r="L208" s="165"/>
      <c r="M208" s="169"/>
      <c r="N208" s="170"/>
      <c r="O208" s="170"/>
      <c r="P208" s="170"/>
      <c r="Q208" s="170"/>
      <c r="R208" s="170"/>
      <c r="S208" s="170"/>
      <c r="T208" s="171"/>
      <c r="AT208" s="166" t="s">
        <v>178</v>
      </c>
      <c r="AU208" s="166" t="s">
        <v>85</v>
      </c>
      <c r="AV208" s="13" t="s">
        <v>83</v>
      </c>
      <c r="AW208" s="13" t="s">
        <v>37</v>
      </c>
      <c r="AX208" s="13" t="s">
        <v>76</v>
      </c>
      <c r="AY208" s="166" t="s">
        <v>159</v>
      </c>
    </row>
    <row r="209" spans="1:65" s="13" customFormat="1">
      <c r="B209" s="165"/>
      <c r="D209" s="158" t="s">
        <v>178</v>
      </c>
      <c r="E209" s="166" t="s">
        <v>3</v>
      </c>
      <c r="F209" s="167" t="s">
        <v>401</v>
      </c>
      <c r="H209" s="166" t="s">
        <v>3</v>
      </c>
      <c r="I209" s="168"/>
      <c r="L209" s="165"/>
      <c r="M209" s="169"/>
      <c r="N209" s="170"/>
      <c r="O209" s="170"/>
      <c r="P209" s="170"/>
      <c r="Q209" s="170"/>
      <c r="R209" s="170"/>
      <c r="S209" s="170"/>
      <c r="T209" s="171"/>
      <c r="AT209" s="166" t="s">
        <v>178</v>
      </c>
      <c r="AU209" s="166" t="s">
        <v>85</v>
      </c>
      <c r="AV209" s="13" t="s">
        <v>83</v>
      </c>
      <c r="AW209" s="13" t="s">
        <v>37</v>
      </c>
      <c r="AX209" s="13" t="s">
        <v>76</v>
      </c>
      <c r="AY209" s="166" t="s">
        <v>159</v>
      </c>
    </row>
    <row r="210" spans="1:65" s="13" customFormat="1">
      <c r="B210" s="165"/>
      <c r="D210" s="158" t="s">
        <v>178</v>
      </c>
      <c r="E210" s="166" t="s">
        <v>3</v>
      </c>
      <c r="F210" s="167" t="s">
        <v>668</v>
      </c>
      <c r="H210" s="166" t="s">
        <v>3</v>
      </c>
      <c r="I210" s="168"/>
      <c r="L210" s="165"/>
      <c r="M210" s="169"/>
      <c r="N210" s="170"/>
      <c r="O210" s="170"/>
      <c r="P210" s="170"/>
      <c r="Q210" s="170"/>
      <c r="R210" s="170"/>
      <c r="S210" s="170"/>
      <c r="T210" s="171"/>
      <c r="AT210" s="166" t="s">
        <v>178</v>
      </c>
      <c r="AU210" s="166" t="s">
        <v>85</v>
      </c>
      <c r="AV210" s="13" t="s">
        <v>83</v>
      </c>
      <c r="AW210" s="13" t="s">
        <v>37</v>
      </c>
      <c r="AX210" s="13" t="s">
        <v>76</v>
      </c>
      <c r="AY210" s="166" t="s">
        <v>159</v>
      </c>
    </row>
    <row r="211" spans="1:65" s="14" customFormat="1">
      <c r="B211" s="172"/>
      <c r="D211" s="158" t="s">
        <v>178</v>
      </c>
      <c r="E211" s="173" t="s">
        <v>3</v>
      </c>
      <c r="F211" s="174" t="s">
        <v>894</v>
      </c>
      <c r="H211" s="175">
        <v>2.4500000000000002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178</v>
      </c>
      <c r="AU211" s="173" t="s">
        <v>85</v>
      </c>
      <c r="AV211" s="14" t="s">
        <v>85</v>
      </c>
      <c r="AW211" s="14" t="s">
        <v>37</v>
      </c>
      <c r="AX211" s="14" t="s">
        <v>76</v>
      </c>
      <c r="AY211" s="173" t="s">
        <v>159</v>
      </c>
    </row>
    <row r="212" spans="1:65" s="15" customFormat="1">
      <c r="B212" s="180"/>
      <c r="D212" s="158" t="s">
        <v>178</v>
      </c>
      <c r="E212" s="181" t="s">
        <v>3</v>
      </c>
      <c r="F212" s="182" t="s">
        <v>182</v>
      </c>
      <c r="H212" s="183">
        <v>2.4500000000000002</v>
      </c>
      <c r="I212" s="184"/>
      <c r="L212" s="180"/>
      <c r="M212" s="185"/>
      <c r="N212" s="186"/>
      <c r="O212" s="186"/>
      <c r="P212" s="186"/>
      <c r="Q212" s="186"/>
      <c r="R212" s="186"/>
      <c r="S212" s="186"/>
      <c r="T212" s="187"/>
      <c r="AT212" s="181" t="s">
        <v>178</v>
      </c>
      <c r="AU212" s="181" t="s">
        <v>85</v>
      </c>
      <c r="AV212" s="15" t="s">
        <v>174</v>
      </c>
      <c r="AW212" s="15" t="s">
        <v>37</v>
      </c>
      <c r="AX212" s="15" t="s">
        <v>83</v>
      </c>
      <c r="AY212" s="181" t="s">
        <v>159</v>
      </c>
    </row>
    <row r="213" spans="1:65" s="2" customFormat="1" ht="24.2" customHeight="1">
      <c r="A213" s="34"/>
      <c r="B213" s="144"/>
      <c r="C213" s="145" t="s">
        <v>8</v>
      </c>
      <c r="D213" s="145" t="s">
        <v>161</v>
      </c>
      <c r="E213" s="146" t="s">
        <v>688</v>
      </c>
      <c r="F213" s="147" t="s">
        <v>689</v>
      </c>
      <c r="G213" s="148" t="s">
        <v>690</v>
      </c>
      <c r="H213" s="149">
        <v>6.125</v>
      </c>
      <c r="I213" s="150"/>
      <c r="J213" s="151">
        <f>ROUND(I213*H213,2)</f>
        <v>0</v>
      </c>
      <c r="K213" s="147" t="s">
        <v>165</v>
      </c>
      <c r="L213" s="35"/>
      <c r="M213" s="152" t="s">
        <v>3</v>
      </c>
      <c r="N213" s="153" t="s">
        <v>47</v>
      </c>
      <c r="O213" s="55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166</v>
      </c>
      <c r="AT213" s="156" t="s">
        <v>161</v>
      </c>
      <c r="AU213" s="156" t="s">
        <v>85</v>
      </c>
      <c r="AY213" s="19" t="s">
        <v>159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83</v>
      </c>
      <c r="BK213" s="157">
        <f>ROUND(I213*H213,2)</f>
        <v>0</v>
      </c>
      <c r="BL213" s="19" t="s">
        <v>166</v>
      </c>
      <c r="BM213" s="156" t="s">
        <v>895</v>
      </c>
    </row>
    <row r="214" spans="1:65" s="2" customFormat="1" ht="19.5">
      <c r="A214" s="34"/>
      <c r="B214" s="35"/>
      <c r="C214" s="34"/>
      <c r="D214" s="158" t="s">
        <v>168</v>
      </c>
      <c r="E214" s="34"/>
      <c r="F214" s="159" t="s">
        <v>349</v>
      </c>
      <c r="G214" s="34"/>
      <c r="H214" s="34"/>
      <c r="I214" s="160"/>
      <c r="J214" s="34"/>
      <c r="K214" s="34"/>
      <c r="L214" s="35"/>
      <c r="M214" s="161"/>
      <c r="N214" s="162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168</v>
      </c>
      <c r="AU214" s="19" t="s">
        <v>85</v>
      </c>
    </row>
    <row r="215" spans="1:65" s="13" customFormat="1">
      <c r="B215" s="165"/>
      <c r="D215" s="158" t="s">
        <v>178</v>
      </c>
      <c r="E215" s="166" t="s">
        <v>3</v>
      </c>
      <c r="F215" s="167" t="s">
        <v>692</v>
      </c>
      <c r="H215" s="166" t="s">
        <v>3</v>
      </c>
      <c r="I215" s="168"/>
      <c r="L215" s="165"/>
      <c r="M215" s="169"/>
      <c r="N215" s="170"/>
      <c r="O215" s="170"/>
      <c r="P215" s="170"/>
      <c r="Q215" s="170"/>
      <c r="R215" s="170"/>
      <c r="S215" s="170"/>
      <c r="T215" s="171"/>
      <c r="AT215" s="166" t="s">
        <v>178</v>
      </c>
      <c r="AU215" s="166" t="s">
        <v>85</v>
      </c>
      <c r="AV215" s="13" t="s">
        <v>83</v>
      </c>
      <c r="AW215" s="13" t="s">
        <v>37</v>
      </c>
      <c r="AX215" s="13" t="s">
        <v>76</v>
      </c>
      <c r="AY215" s="166" t="s">
        <v>159</v>
      </c>
    </row>
    <row r="216" spans="1:65" s="14" customFormat="1">
      <c r="B216" s="172"/>
      <c r="D216" s="158" t="s">
        <v>178</v>
      </c>
      <c r="E216" s="173" t="s">
        <v>3</v>
      </c>
      <c r="F216" s="174" t="s">
        <v>896</v>
      </c>
      <c r="H216" s="175">
        <v>6.125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178</v>
      </c>
      <c r="AU216" s="173" t="s">
        <v>85</v>
      </c>
      <c r="AV216" s="14" t="s">
        <v>85</v>
      </c>
      <c r="AW216" s="14" t="s">
        <v>37</v>
      </c>
      <c r="AX216" s="14" t="s">
        <v>76</v>
      </c>
      <c r="AY216" s="173" t="s">
        <v>159</v>
      </c>
    </row>
    <row r="217" spans="1:65" s="15" customFormat="1">
      <c r="B217" s="180"/>
      <c r="D217" s="158" t="s">
        <v>178</v>
      </c>
      <c r="E217" s="181" t="s">
        <v>3</v>
      </c>
      <c r="F217" s="182" t="s">
        <v>182</v>
      </c>
      <c r="H217" s="183">
        <v>6.125</v>
      </c>
      <c r="I217" s="184"/>
      <c r="L217" s="180"/>
      <c r="M217" s="185"/>
      <c r="N217" s="186"/>
      <c r="O217" s="186"/>
      <c r="P217" s="186"/>
      <c r="Q217" s="186"/>
      <c r="R217" s="186"/>
      <c r="S217" s="186"/>
      <c r="T217" s="187"/>
      <c r="AT217" s="181" t="s">
        <v>178</v>
      </c>
      <c r="AU217" s="181" t="s">
        <v>85</v>
      </c>
      <c r="AV217" s="15" t="s">
        <v>174</v>
      </c>
      <c r="AW217" s="15" t="s">
        <v>37</v>
      </c>
      <c r="AX217" s="15" t="s">
        <v>83</v>
      </c>
      <c r="AY217" s="181" t="s">
        <v>159</v>
      </c>
    </row>
    <row r="218" spans="1:65" s="12" customFormat="1" ht="22.9" customHeight="1">
      <c r="B218" s="131"/>
      <c r="D218" s="132" t="s">
        <v>75</v>
      </c>
      <c r="E218" s="142" t="s">
        <v>237</v>
      </c>
      <c r="F218" s="142" t="s">
        <v>238</v>
      </c>
      <c r="I218" s="134"/>
      <c r="J218" s="143">
        <f>BK218</f>
        <v>0</v>
      </c>
      <c r="L218" s="131"/>
      <c r="M218" s="136"/>
      <c r="N218" s="137"/>
      <c r="O218" s="137"/>
      <c r="P218" s="138">
        <f>SUM(P219:P233)</f>
        <v>0</v>
      </c>
      <c r="Q218" s="137"/>
      <c r="R218" s="138">
        <f>SUM(R219:R233)</f>
        <v>0</v>
      </c>
      <c r="S218" s="137"/>
      <c r="T218" s="139">
        <f>SUM(T219:T233)</f>
        <v>0</v>
      </c>
      <c r="AR218" s="132" t="s">
        <v>83</v>
      </c>
      <c r="AT218" s="140" t="s">
        <v>75</v>
      </c>
      <c r="AU218" s="140" t="s">
        <v>83</v>
      </c>
      <c r="AY218" s="132" t="s">
        <v>159</v>
      </c>
      <c r="BK218" s="141">
        <f>SUM(BK219:BK233)</f>
        <v>0</v>
      </c>
    </row>
    <row r="219" spans="1:65" s="2" customFormat="1" ht="24.2" customHeight="1">
      <c r="A219" s="34"/>
      <c r="B219" s="144"/>
      <c r="C219" s="145" t="s">
        <v>331</v>
      </c>
      <c r="D219" s="145" t="s">
        <v>161</v>
      </c>
      <c r="E219" s="146" t="s">
        <v>255</v>
      </c>
      <c r="F219" s="147" t="s">
        <v>256</v>
      </c>
      <c r="G219" s="148" t="s">
        <v>242</v>
      </c>
      <c r="H219" s="149">
        <v>0.628</v>
      </c>
      <c r="I219" s="150"/>
      <c r="J219" s="151">
        <f>ROUND(I219*H219,2)</f>
        <v>0</v>
      </c>
      <c r="K219" s="147" t="s">
        <v>173</v>
      </c>
      <c r="L219" s="35"/>
      <c r="M219" s="152" t="s">
        <v>3</v>
      </c>
      <c r="N219" s="153" t="s">
        <v>47</v>
      </c>
      <c r="O219" s="55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174</v>
      </c>
      <c r="AT219" s="156" t="s">
        <v>161</v>
      </c>
      <c r="AU219" s="156" t="s">
        <v>85</v>
      </c>
      <c r="AY219" s="19" t="s">
        <v>159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83</v>
      </c>
      <c r="BK219" s="157">
        <f>ROUND(I219*H219,2)</f>
        <v>0</v>
      </c>
      <c r="BL219" s="19" t="s">
        <v>174</v>
      </c>
      <c r="BM219" s="156" t="s">
        <v>897</v>
      </c>
    </row>
    <row r="220" spans="1:65" s="2" customFormat="1">
      <c r="A220" s="34"/>
      <c r="B220" s="35"/>
      <c r="C220" s="34"/>
      <c r="D220" s="163" t="s">
        <v>176</v>
      </c>
      <c r="E220" s="34"/>
      <c r="F220" s="164" t="s">
        <v>258</v>
      </c>
      <c r="G220" s="34"/>
      <c r="H220" s="34"/>
      <c r="I220" s="160"/>
      <c r="J220" s="34"/>
      <c r="K220" s="34"/>
      <c r="L220" s="35"/>
      <c r="M220" s="161"/>
      <c r="N220" s="162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176</v>
      </c>
      <c r="AU220" s="19" t="s">
        <v>85</v>
      </c>
    </row>
    <row r="221" spans="1:65" s="13" customFormat="1">
      <c r="B221" s="165"/>
      <c r="D221" s="158" t="s">
        <v>178</v>
      </c>
      <c r="E221" s="166" t="s">
        <v>3</v>
      </c>
      <c r="F221" s="167" t="s">
        <v>259</v>
      </c>
      <c r="H221" s="166" t="s">
        <v>3</v>
      </c>
      <c r="I221" s="168"/>
      <c r="L221" s="165"/>
      <c r="M221" s="169"/>
      <c r="N221" s="170"/>
      <c r="O221" s="170"/>
      <c r="P221" s="170"/>
      <c r="Q221" s="170"/>
      <c r="R221" s="170"/>
      <c r="S221" s="170"/>
      <c r="T221" s="171"/>
      <c r="AT221" s="166" t="s">
        <v>178</v>
      </c>
      <c r="AU221" s="166" t="s">
        <v>85</v>
      </c>
      <c r="AV221" s="13" t="s">
        <v>83</v>
      </c>
      <c r="AW221" s="13" t="s">
        <v>37</v>
      </c>
      <c r="AX221" s="13" t="s">
        <v>76</v>
      </c>
      <c r="AY221" s="166" t="s">
        <v>159</v>
      </c>
    </row>
    <row r="222" spans="1:65" s="14" customFormat="1">
      <c r="B222" s="172"/>
      <c r="D222" s="158" t="s">
        <v>178</v>
      </c>
      <c r="E222" s="173" t="s">
        <v>3</v>
      </c>
      <c r="F222" s="174" t="s">
        <v>812</v>
      </c>
      <c r="H222" s="175">
        <v>0.628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178</v>
      </c>
      <c r="AU222" s="173" t="s">
        <v>85</v>
      </c>
      <c r="AV222" s="14" t="s">
        <v>85</v>
      </c>
      <c r="AW222" s="14" t="s">
        <v>37</v>
      </c>
      <c r="AX222" s="14" t="s">
        <v>76</v>
      </c>
      <c r="AY222" s="173" t="s">
        <v>159</v>
      </c>
    </row>
    <row r="223" spans="1:65" s="15" customFormat="1">
      <c r="B223" s="180"/>
      <c r="D223" s="158" t="s">
        <v>178</v>
      </c>
      <c r="E223" s="181" t="s">
        <v>3</v>
      </c>
      <c r="F223" s="182" t="s">
        <v>182</v>
      </c>
      <c r="H223" s="183">
        <v>0.628</v>
      </c>
      <c r="I223" s="184"/>
      <c r="L223" s="180"/>
      <c r="M223" s="185"/>
      <c r="N223" s="186"/>
      <c r="O223" s="186"/>
      <c r="P223" s="186"/>
      <c r="Q223" s="186"/>
      <c r="R223" s="186"/>
      <c r="S223" s="186"/>
      <c r="T223" s="187"/>
      <c r="AT223" s="181" t="s">
        <v>178</v>
      </c>
      <c r="AU223" s="181" t="s">
        <v>85</v>
      </c>
      <c r="AV223" s="15" t="s">
        <v>174</v>
      </c>
      <c r="AW223" s="15" t="s">
        <v>37</v>
      </c>
      <c r="AX223" s="15" t="s">
        <v>83</v>
      </c>
      <c r="AY223" s="181" t="s">
        <v>159</v>
      </c>
    </row>
    <row r="224" spans="1:65" s="2" customFormat="1" ht="24.2" customHeight="1">
      <c r="A224" s="34"/>
      <c r="B224" s="144"/>
      <c r="C224" s="145" t="s">
        <v>339</v>
      </c>
      <c r="D224" s="145" t="s">
        <v>161</v>
      </c>
      <c r="E224" s="146" t="s">
        <v>263</v>
      </c>
      <c r="F224" s="147" t="s">
        <v>249</v>
      </c>
      <c r="G224" s="148" t="s">
        <v>242</v>
      </c>
      <c r="H224" s="149">
        <v>9.42</v>
      </c>
      <c r="I224" s="150"/>
      <c r="J224" s="151">
        <f>ROUND(I224*H224,2)</f>
        <v>0</v>
      </c>
      <c r="K224" s="147" t="s">
        <v>173</v>
      </c>
      <c r="L224" s="35"/>
      <c r="M224" s="152" t="s">
        <v>3</v>
      </c>
      <c r="N224" s="153" t="s">
        <v>47</v>
      </c>
      <c r="O224" s="55"/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174</v>
      </c>
      <c r="AT224" s="156" t="s">
        <v>161</v>
      </c>
      <c r="AU224" s="156" t="s">
        <v>85</v>
      </c>
      <c r="AY224" s="19" t="s">
        <v>159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9" t="s">
        <v>83</v>
      </c>
      <c r="BK224" s="157">
        <f>ROUND(I224*H224,2)</f>
        <v>0</v>
      </c>
      <c r="BL224" s="19" t="s">
        <v>174</v>
      </c>
      <c r="BM224" s="156" t="s">
        <v>898</v>
      </c>
    </row>
    <row r="225" spans="1:65" s="2" customFormat="1">
      <c r="A225" s="34"/>
      <c r="B225" s="35"/>
      <c r="C225" s="34"/>
      <c r="D225" s="163" t="s">
        <v>176</v>
      </c>
      <c r="E225" s="34"/>
      <c r="F225" s="164" t="s">
        <v>265</v>
      </c>
      <c r="G225" s="34"/>
      <c r="H225" s="34"/>
      <c r="I225" s="160"/>
      <c r="J225" s="34"/>
      <c r="K225" s="34"/>
      <c r="L225" s="35"/>
      <c r="M225" s="161"/>
      <c r="N225" s="162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176</v>
      </c>
      <c r="AU225" s="19" t="s">
        <v>85</v>
      </c>
    </row>
    <row r="226" spans="1:65" s="13" customFormat="1">
      <c r="B226" s="165"/>
      <c r="D226" s="158" t="s">
        <v>178</v>
      </c>
      <c r="E226" s="166" t="s">
        <v>3</v>
      </c>
      <c r="F226" s="167" t="s">
        <v>252</v>
      </c>
      <c r="H226" s="166" t="s">
        <v>3</v>
      </c>
      <c r="I226" s="168"/>
      <c r="L226" s="165"/>
      <c r="M226" s="169"/>
      <c r="N226" s="170"/>
      <c r="O226" s="170"/>
      <c r="P226" s="170"/>
      <c r="Q226" s="170"/>
      <c r="R226" s="170"/>
      <c r="S226" s="170"/>
      <c r="T226" s="171"/>
      <c r="AT226" s="166" t="s">
        <v>178</v>
      </c>
      <c r="AU226" s="166" t="s">
        <v>85</v>
      </c>
      <c r="AV226" s="13" t="s">
        <v>83</v>
      </c>
      <c r="AW226" s="13" t="s">
        <v>37</v>
      </c>
      <c r="AX226" s="13" t="s">
        <v>76</v>
      </c>
      <c r="AY226" s="166" t="s">
        <v>159</v>
      </c>
    </row>
    <row r="227" spans="1:65" s="14" customFormat="1">
      <c r="B227" s="172"/>
      <c r="D227" s="158" t="s">
        <v>178</v>
      </c>
      <c r="E227" s="173" t="s">
        <v>3</v>
      </c>
      <c r="F227" s="174" t="s">
        <v>814</v>
      </c>
      <c r="H227" s="175">
        <v>9.42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178</v>
      </c>
      <c r="AU227" s="173" t="s">
        <v>85</v>
      </c>
      <c r="AV227" s="14" t="s">
        <v>85</v>
      </c>
      <c r="AW227" s="14" t="s">
        <v>37</v>
      </c>
      <c r="AX227" s="14" t="s">
        <v>76</v>
      </c>
      <c r="AY227" s="173" t="s">
        <v>159</v>
      </c>
    </row>
    <row r="228" spans="1:65" s="15" customFormat="1">
      <c r="B228" s="180"/>
      <c r="D228" s="158" t="s">
        <v>178</v>
      </c>
      <c r="E228" s="181" t="s">
        <v>3</v>
      </c>
      <c r="F228" s="182" t="s">
        <v>182</v>
      </c>
      <c r="H228" s="183">
        <v>9.42</v>
      </c>
      <c r="I228" s="184"/>
      <c r="L228" s="180"/>
      <c r="M228" s="185"/>
      <c r="N228" s="186"/>
      <c r="O228" s="186"/>
      <c r="P228" s="186"/>
      <c r="Q228" s="186"/>
      <c r="R228" s="186"/>
      <c r="S228" s="186"/>
      <c r="T228" s="187"/>
      <c r="AT228" s="181" t="s">
        <v>178</v>
      </c>
      <c r="AU228" s="181" t="s">
        <v>85</v>
      </c>
      <c r="AV228" s="15" t="s">
        <v>174</v>
      </c>
      <c r="AW228" s="15" t="s">
        <v>37</v>
      </c>
      <c r="AX228" s="15" t="s">
        <v>83</v>
      </c>
      <c r="AY228" s="181" t="s">
        <v>159</v>
      </c>
    </row>
    <row r="229" spans="1:65" s="2" customFormat="1" ht="24.2" customHeight="1">
      <c r="A229" s="34"/>
      <c r="B229" s="144"/>
      <c r="C229" s="145" t="s">
        <v>345</v>
      </c>
      <c r="D229" s="145" t="s">
        <v>161</v>
      </c>
      <c r="E229" s="146" t="s">
        <v>269</v>
      </c>
      <c r="F229" s="147" t="s">
        <v>270</v>
      </c>
      <c r="G229" s="148" t="s">
        <v>242</v>
      </c>
      <c r="H229" s="149">
        <v>0.628</v>
      </c>
      <c r="I229" s="150"/>
      <c r="J229" s="151">
        <f>ROUND(I229*H229,2)</f>
        <v>0</v>
      </c>
      <c r="K229" s="147" t="s">
        <v>173</v>
      </c>
      <c r="L229" s="35"/>
      <c r="M229" s="152" t="s">
        <v>3</v>
      </c>
      <c r="N229" s="153" t="s">
        <v>47</v>
      </c>
      <c r="O229" s="55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6" t="s">
        <v>174</v>
      </c>
      <c r="AT229" s="156" t="s">
        <v>161</v>
      </c>
      <c r="AU229" s="156" t="s">
        <v>85</v>
      </c>
      <c r="AY229" s="19" t="s">
        <v>159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9" t="s">
        <v>83</v>
      </c>
      <c r="BK229" s="157">
        <f>ROUND(I229*H229,2)</f>
        <v>0</v>
      </c>
      <c r="BL229" s="19" t="s">
        <v>174</v>
      </c>
      <c r="BM229" s="156" t="s">
        <v>899</v>
      </c>
    </row>
    <row r="230" spans="1:65" s="2" customFormat="1">
      <c r="A230" s="34"/>
      <c r="B230" s="35"/>
      <c r="C230" s="34"/>
      <c r="D230" s="163" t="s">
        <v>176</v>
      </c>
      <c r="E230" s="34"/>
      <c r="F230" s="164" t="s">
        <v>272</v>
      </c>
      <c r="G230" s="34"/>
      <c r="H230" s="34"/>
      <c r="I230" s="160"/>
      <c r="J230" s="34"/>
      <c r="K230" s="34"/>
      <c r="L230" s="35"/>
      <c r="M230" s="161"/>
      <c r="N230" s="162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176</v>
      </c>
      <c r="AU230" s="19" t="s">
        <v>85</v>
      </c>
    </row>
    <row r="231" spans="1:65" s="13" customFormat="1">
      <c r="B231" s="165"/>
      <c r="D231" s="158" t="s">
        <v>178</v>
      </c>
      <c r="E231" s="166" t="s">
        <v>3</v>
      </c>
      <c r="F231" s="167" t="s">
        <v>273</v>
      </c>
      <c r="H231" s="166" t="s">
        <v>3</v>
      </c>
      <c r="I231" s="168"/>
      <c r="L231" s="165"/>
      <c r="M231" s="169"/>
      <c r="N231" s="170"/>
      <c r="O231" s="170"/>
      <c r="P231" s="170"/>
      <c r="Q231" s="170"/>
      <c r="R231" s="170"/>
      <c r="S231" s="170"/>
      <c r="T231" s="171"/>
      <c r="AT231" s="166" t="s">
        <v>178</v>
      </c>
      <c r="AU231" s="166" t="s">
        <v>85</v>
      </c>
      <c r="AV231" s="13" t="s">
        <v>83</v>
      </c>
      <c r="AW231" s="13" t="s">
        <v>37</v>
      </c>
      <c r="AX231" s="13" t="s">
        <v>76</v>
      </c>
      <c r="AY231" s="166" t="s">
        <v>159</v>
      </c>
    </row>
    <row r="232" spans="1:65" s="14" customFormat="1">
      <c r="B232" s="172"/>
      <c r="D232" s="158" t="s">
        <v>178</v>
      </c>
      <c r="E232" s="173" t="s">
        <v>3</v>
      </c>
      <c r="F232" s="174" t="s">
        <v>812</v>
      </c>
      <c r="H232" s="175">
        <v>0.628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178</v>
      </c>
      <c r="AU232" s="173" t="s">
        <v>85</v>
      </c>
      <c r="AV232" s="14" t="s">
        <v>85</v>
      </c>
      <c r="AW232" s="14" t="s">
        <v>37</v>
      </c>
      <c r="AX232" s="14" t="s">
        <v>76</v>
      </c>
      <c r="AY232" s="173" t="s">
        <v>159</v>
      </c>
    </row>
    <row r="233" spans="1:65" s="15" customFormat="1">
      <c r="B233" s="180"/>
      <c r="D233" s="158" t="s">
        <v>178</v>
      </c>
      <c r="E233" s="181" t="s">
        <v>3</v>
      </c>
      <c r="F233" s="182" t="s">
        <v>182</v>
      </c>
      <c r="H233" s="183">
        <v>0.628</v>
      </c>
      <c r="I233" s="184"/>
      <c r="L233" s="180"/>
      <c r="M233" s="185"/>
      <c r="N233" s="186"/>
      <c r="O233" s="186"/>
      <c r="P233" s="186"/>
      <c r="Q233" s="186"/>
      <c r="R233" s="186"/>
      <c r="S233" s="186"/>
      <c r="T233" s="187"/>
      <c r="AT233" s="181" t="s">
        <v>178</v>
      </c>
      <c r="AU233" s="181" t="s">
        <v>85</v>
      </c>
      <c r="AV233" s="15" t="s">
        <v>174</v>
      </c>
      <c r="AW233" s="15" t="s">
        <v>37</v>
      </c>
      <c r="AX233" s="15" t="s">
        <v>83</v>
      </c>
      <c r="AY233" s="181" t="s">
        <v>159</v>
      </c>
    </row>
    <row r="234" spans="1:65" s="12" customFormat="1" ht="22.9" customHeight="1">
      <c r="B234" s="131"/>
      <c r="D234" s="132" t="s">
        <v>75</v>
      </c>
      <c r="E234" s="142" t="s">
        <v>713</v>
      </c>
      <c r="F234" s="142" t="s">
        <v>714</v>
      </c>
      <c r="I234" s="134"/>
      <c r="J234" s="143">
        <f>BK234</f>
        <v>0</v>
      </c>
      <c r="L234" s="131"/>
      <c r="M234" s="136"/>
      <c r="N234" s="137"/>
      <c r="O234" s="137"/>
      <c r="P234" s="138">
        <f>SUM(P235:P236)</f>
        <v>0</v>
      </c>
      <c r="Q234" s="137"/>
      <c r="R234" s="138">
        <f>SUM(R235:R236)</f>
        <v>0</v>
      </c>
      <c r="S234" s="137"/>
      <c r="T234" s="139">
        <f>SUM(T235:T236)</f>
        <v>0</v>
      </c>
      <c r="AR234" s="132" t="s">
        <v>83</v>
      </c>
      <c r="AT234" s="140" t="s">
        <v>75</v>
      </c>
      <c r="AU234" s="140" t="s">
        <v>83</v>
      </c>
      <c r="AY234" s="132" t="s">
        <v>159</v>
      </c>
      <c r="BK234" s="141">
        <f>SUM(BK235:BK236)</f>
        <v>0</v>
      </c>
    </row>
    <row r="235" spans="1:65" s="2" customFormat="1" ht="24.2" customHeight="1">
      <c r="A235" s="34"/>
      <c r="B235" s="144"/>
      <c r="C235" s="145" t="s">
        <v>352</v>
      </c>
      <c r="D235" s="145" t="s">
        <v>161</v>
      </c>
      <c r="E235" s="146" t="s">
        <v>816</v>
      </c>
      <c r="F235" s="147" t="s">
        <v>817</v>
      </c>
      <c r="G235" s="148" t="s">
        <v>242</v>
      </c>
      <c r="H235" s="149">
        <v>561.04999999999995</v>
      </c>
      <c r="I235" s="150"/>
      <c r="J235" s="151">
        <f>ROUND(I235*H235,2)</f>
        <v>0</v>
      </c>
      <c r="K235" s="147" t="s">
        <v>173</v>
      </c>
      <c r="L235" s="35"/>
      <c r="M235" s="152" t="s">
        <v>3</v>
      </c>
      <c r="N235" s="153" t="s">
        <v>47</v>
      </c>
      <c r="O235" s="55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6" t="s">
        <v>174</v>
      </c>
      <c r="AT235" s="156" t="s">
        <v>161</v>
      </c>
      <c r="AU235" s="156" t="s">
        <v>85</v>
      </c>
      <c r="AY235" s="19" t="s">
        <v>159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9" t="s">
        <v>83</v>
      </c>
      <c r="BK235" s="157">
        <f>ROUND(I235*H235,2)</f>
        <v>0</v>
      </c>
      <c r="BL235" s="19" t="s">
        <v>174</v>
      </c>
      <c r="BM235" s="156" t="s">
        <v>900</v>
      </c>
    </row>
    <row r="236" spans="1:65" s="2" customFormat="1">
      <c r="A236" s="34"/>
      <c r="B236" s="35"/>
      <c r="C236" s="34"/>
      <c r="D236" s="163" t="s">
        <v>176</v>
      </c>
      <c r="E236" s="34"/>
      <c r="F236" s="164" t="s">
        <v>819</v>
      </c>
      <c r="G236" s="34"/>
      <c r="H236" s="34"/>
      <c r="I236" s="160"/>
      <c r="J236" s="34"/>
      <c r="K236" s="34"/>
      <c r="L236" s="35"/>
      <c r="M236" s="201"/>
      <c r="N236" s="202"/>
      <c r="O236" s="203"/>
      <c r="P236" s="203"/>
      <c r="Q236" s="203"/>
      <c r="R236" s="203"/>
      <c r="S236" s="203"/>
      <c r="T236" s="20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176</v>
      </c>
      <c r="AU236" s="19" t="s">
        <v>85</v>
      </c>
    </row>
    <row r="237" spans="1:65" s="2" customFormat="1" ht="6.95" customHeight="1">
      <c r="A237" s="34"/>
      <c r="B237" s="44"/>
      <c r="C237" s="45"/>
      <c r="D237" s="45"/>
      <c r="E237" s="45"/>
      <c r="F237" s="45"/>
      <c r="G237" s="45"/>
      <c r="H237" s="45"/>
      <c r="I237" s="45"/>
      <c r="J237" s="45"/>
      <c r="K237" s="45"/>
      <c r="L237" s="35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autoFilter ref="C92:K236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6" r:id="rId2"/>
    <hyperlink ref="F111" r:id="rId3"/>
    <hyperlink ref="F123" r:id="rId4"/>
    <hyperlink ref="F130" r:id="rId5"/>
    <hyperlink ref="F136" r:id="rId6"/>
    <hyperlink ref="F147" r:id="rId7"/>
    <hyperlink ref="F154" r:id="rId8"/>
    <hyperlink ref="F161" r:id="rId9"/>
    <hyperlink ref="F176" r:id="rId10"/>
    <hyperlink ref="F181" r:id="rId11"/>
    <hyperlink ref="F192" r:id="rId12"/>
    <hyperlink ref="F207" r:id="rId13"/>
    <hyperlink ref="F220" r:id="rId14"/>
    <hyperlink ref="F225" r:id="rId15"/>
    <hyperlink ref="F230" r:id="rId16"/>
    <hyperlink ref="F236" r:id="rId17"/>
  </hyperlinks>
  <pageMargins left="0.39374999999999999" right="0.39374999999999999" top="0.39374999999999999" bottom="0.39374999999999999" header="0" footer="0"/>
  <pageSetup paperSize="9" scale="84" fitToHeight="100" orientation="landscape" blackAndWhite="1" r:id="rId18"/>
  <headerFooter>
    <oddFooter>&amp;CStrana &amp;P z &amp;N</oddFooter>
  </headerFooter>
  <drawing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105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363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901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ROUND((SUM(BE88:BE137)),  2)</f>
        <v>0</v>
      </c>
      <c r="G35" s="34"/>
      <c r="H35" s="34"/>
      <c r="I35" s="103">
        <v>0.21</v>
      </c>
      <c r="J35" s="102">
        <f>ROUND(((SUM(BE88:BE137))*I35),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ROUND((SUM(BF88:BF137)),  2)</f>
        <v>0</v>
      </c>
      <c r="G36" s="34"/>
      <c r="H36" s="34"/>
      <c r="I36" s="103">
        <v>0.15</v>
      </c>
      <c r="J36" s="102">
        <f>ROUND(((SUM(BF88:BF137))*I36),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ROUND((SUM(BG88:BG137)),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ROUND((SUM(BH88:BH137)),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ROUND((SUM(BI88:BI137)),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363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191 - Dopravní značení - konečné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139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370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372</v>
      </c>
      <c r="E66" s="119"/>
      <c r="F66" s="119"/>
      <c r="G66" s="119"/>
      <c r="H66" s="119"/>
      <c r="I66" s="119"/>
      <c r="J66" s="120">
        <f>J135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144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2" t="str">
        <f>E7</f>
        <v>Hanušovice - parkoviště u ZŠ - aktualizace 2023</v>
      </c>
      <c r="F76" s="343"/>
      <c r="G76" s="343"/>
      <c r="H76" s="343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131</v>
      </c>
      <c r="L77" s="22"/>
    </row>
    <row r="78" spans="1:31" s="2" customFormat="1" ht="16.5" customHeight="1">
      <c r="A78" s="34"/>
      <c r="B78" s="35"/>
      <c r="C78" s="34"/>
      <c r="D78" s="34"/>
      <c r="E78" s="342" t="s">
        <v>363</v>
      </c>
      <c r="F78" s="341"/>
      <c r="G78" s="341"/>
      <c r="H78" s="341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133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36" t="str">
        <f>E11</f>
        <v>SO 191 - Dopravní značení - konečné</v>
      </c>
      <c r="F80" s="341"/>
      <c r="G80" s="341"/>
      <c r="H80" s="341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Hanušovice</v>
      </c>
      <c r="G82" s="34"/>
      <c r="H82" s="34"/>
      <c r="I82" s="29" t="s">
        <v>23</v>
      </c>
      <c r="J82" s="52" t="str">
        <f>IF(J14="","",J14)</f>
        <v>31. 1. 2023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4"/>
      <c r="E84" s="34"/>
      <c r="F84" s="27" t="str">
        <f>E17</f>
        <v>Město Hanušovice</v>
      </c>
      <c r="G84" s="34"/>
      <c r="H84" s="34"/>
      <c r="I84" s="29" t="s">
        <v>33</v>
      </c>
      <c r="J84" s="32" t="str">
        <f>E23</f>
        <v>Cekr CZ s.r.o.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31</v>
      </c>
      <c r="D85" s="34"/>
      <c r="E85" s="34"/>
      <c r="F85" s="27" t="str">
        <f>IF(E20="","",E20)</f>
        <v>Vyplň údaj</v>
      </c>
      <c r="G85" s="34"/>
      <c r="H85" s="34"/>
      <c r="I85" s="29" t="s">
        <v>38</v>
      </c>
      <c r="J85" s="32" t="str">
        <f>E26</f>
        <v>Jan Zamykal, CS ÚRS 2023 01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145</v>
      </c>
      <c r="D87" s="124" t="s">
        <v>61</v>
      </c>
      <c r="E87" s="124" t="s">
        <v>57</v>
      </c>
      <c r="F87" s="124" t="s">
        <v>58</v>
      </c>
      <c r="G87" s="124" t="s">
        <v>146</v>
      </c>
      <c r="H87" s="124" t="s">
        <v>147</v>
      </c>
      <c r="I87" s="124" t="s">
        <v>148</v>
      </c>
      <c r="J87" s="124" t="s">
        <v>137</v>
      </c>
      <c r="K87" s="125" t="s">
        <v>149</v>
      </c>
      <c r="L87" s="126"/>
      <c r="M87" s="59" t="s">
        <v>3</v>
      </c>
      <c r="N87" s="60" t="s">
        <v>46</v>
      </c>
      <c r="O87" s="60" t="s">
        <v>150</v>
      </c>
      <c r="P87" s="60" t="s">
        <v>151</v>
      </c>
      <c r="Q87" s="60" t="s">
        <v>152</v>
      </c>
      <c r="R87" s="60" t="s">
        <v>153</v>
      </c>
      <c r="S87" s="60" t="s">
        <v>154</v>
      </c>
      <c r="T87" s="61" t="s">
        <v>155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156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</f>
        <v>0</v>
      </c>
      <c r="Q88" s="63"/>
      <c r="R88" s="128">
        <f>R89</f>
        <v>0.250245</v>
      </c>
      <c r="S88" s="63"/>
      <c r="T88" s="129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75</v>
      </c>
      <c r="AU88" s="19" t="s">
        <v>138</v>
      </c>
      <c r="BK88" s="130">
        <f>BK89</f>
        <v>0</v>
      </c>
    </row>
    <row r="89" spans="1:65" s="12" customFormat="1" ht="25.9" customHeight="1">
      <c r="B89" s="131"/>
      <c r="D89" s="132" t="s">
        <v>75</v>
      </c>
      <c r="E89" s="133" t="s">
        <v>157</v>
      </c>
      <c r="F89" s="133" t="s">
        <v>158</v>
      </c>
      <c r="I89" s="134"/>
      <c r="J89" s="135">
        <f>BK89</f>
        <v>0</v>
      </c>
      <c r="L89" s="131"/>
      <c r="M89" s="136"/>
      <c r="N89" s="137"/>
      <c r="O89" s="137"/>
      <c r="P89" s="138">
        <f>P90+P135</f>
        <v>0</v>
      </c>
      <c r="Q89" s="137"/>
      <c r="R89" s="138">
        <f>R90+R135</f>
        <v>0.250245</v>
      </c>
      <c r="S89" s="137"/>
      <c r="T89" s="139">
        <f>T90+T135</f>
        <v>0</v>
      </c>
      <c r="AR89" s="132" t="s">
        <v>83</v>
      </c>
      <c r="AT89" s="140" t="s">
        <v>75</v>
      </c>
      <c r="AU89" s="140" t="s">
        <v>76</v>
      </c>
      <c r="AY89" s="132" t="s">
        <v>159</v>
      </c>
      <c r="BK89" s="141">
        <f>BK90+BK135</f>
        <v>0</v>
      </c>
    </row>
    <row r="90" spans="1:65" s="12" customFormat="1" ht="22.9" customHeight="1">
      <c r="B90" s="131"/>
      <c r="D90" s="132" t="s">
        <v>75</v>
      </c>
      <c r="E90" s="142" t="s">
        <v>230</v>
      </c>
      <c r="F90" s="142" t="s">
        <v>620</v>
      </c>
      <c r="I90" s="134"/>
      <c r="J90" s="143">
        <f>BK90</f>
        <v>0</v>
      </c>
      <c r="L90" s="131"/>
      <c r="M90" s="136"/>
      <c r="N90" s="137"/>
      <c r="O90" s="137"/>
      <c r="P90" s="138">
        <f>SUM(P91:P134)</f>
        <v>0</v>
      </c>
      <c r="Q90" s="137"/>
      <c r="R90" s="138">
        <f>SUM(R91:R134)</f>
        <v>0.250245</v>
      </c>
      <c r="S90" s="137"/>
      <c r="T90" s="139">
        <f>SUM(T91:T134)</f>
        <v>0</v>
      </c>
      <c r="AR90" s="132" t="s">
        <v>83</v>
      </c>
      <c r="AT90" s="140" t="s">
        <v>75</v>
      </c>
      <c r="AU90" s="140" t="s">
        <v>83</v>
      </c>
      <c r="AY90" s="132" t="s">
        <v>159</v>
      </c>
      <c r="BK90" s="141">
        <f>SUM(BK91:BK134)</f>
        <v>0</v>
      </c>
    </row>
    <row r="91" spans="1:65" s="2" customFormat="1" ht="16.5" customHeight="1">
      <c r="A91" s="34"/>
      <c r="B91" s="144"/>
      <c r="C91" s="145" t="s">
        <v>83</v>
      </c>
      <c r="D91" s="145" t="s">
        <v>161</v>
      </c>
      <c r="E91" s="146" t="s">
        <v>902</v>
      </c>
      <c r="F91" s="147" t="s">
        <v>903</v>
      </c>
      <c r="G91" s="148" t="s">
        <v>445</v>
      </c>
      <c r="H91" s="149">
        <v>2</v>
      </c>
      <c r="I91" s="150"/>
      <c r="J91" s="151">
        <f>ROUND(I91*H91,2)</f>
        <v>0</v>
      </c>
      <c r="K91" s="147" t="s">
        <v>173</v>
      </c>
      <c r="L91" s="35"/>
      <c r="M91" s="152" t="s">
        <v>3</v>
      </c>
      <c r="N91" s="153" t="s">
        <v>47</v>
      </c>
      <c r="O91" s="55"/>
      <c r="P91" s="154">
        <f>O91*H91</f>
        <v>0</v>
      </c>
      <c r="Q91" s="154">
        <v>6.9999999999999999E-4</v>
      </c>
      <c r="R91" s="154">
        <f>Q91*H91</f>
        <v>1.4E-3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174</v>
      </c>
      <c r="AT91" s="156" t="s">
        <v>161</v>
      </c>
      <c r="AU91" s="156" t="s">
        <v>85</v>
      </c>
      <c r="AY91" s="19" t="s">
        <v>159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83</v>
      </c>
      <c r="BK91" s="157">
        <f>ROUND(I91*H91,2)</f>
        <v>0</v>
      </c>
      <c r="BL91" s="19" t="s">
        <v>174</v>
      </c>
      <c r="BM91" s="156" t="s">
        <v>904</v>
      </c>
    </row>
    <row r="92" spans="1:65" s="2" customFormat="1">
      <c r="A92" s="34"/>
      <c r="B92" s="35"/>
      <c r="C92" s="34"/>
      <c r="D92" s="163" t="s">
        <v>176</v>
      </c>
      <c r="E92" s="34"/>
      <c r="F92" s="164" t="s">
        <v>905</v>
      </c>
      <c r="G92" s="34"/>
      <c r="H92" s="34"/>
      <c r="I92" s="160"/>
      <c r="J92" s="34"/>
      <c r="K92" s="34"/>
      <c r="L92" s="35"/>
      <c r="M92" s="161"/>
      <c r="N92" s="162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176</v>
      </c>
      <c r="AU92" s="19" t="s">
        <v>85</v>
      </c>
    </row>
    <row r="93" spans="1:65" s="13" customFormat="1">
      <c r="B93" s="165"/>
      <c r="D93" s="158" t="s">
        <v>178</v>
      </c>
      <c r="E93" s="166" t="s">
        <v>3</v>
      </c>
      <c r="F93" s="167" t="s">
        <v>906</v>
      </c>
      <c r="H93" s="166" t="s">
        <v>3</v>
      </c>
      <c r="I93" s="168"/>
      <c r="L93" s="165"/>
      <c r="M93" s="169"/>
      <c r="N93" s="170"/>
      <c r="O93" s="170"/>
      <c r="P93" s="170"/>
      <c r="Q93" s="170"/>
      <c r="R93" s="170"/>
      <c r="S93" s="170"/>
      <c r="T93" s="171"/>
      <c r="AT93" s="166" t="s">
        <v>178</v>
      </c>
      <c r="AU93" s="166" t="s">
        <v>85</v>
      </c>
      <c r="AV93" s="13" t="s">
        <v>83</v>
      </c>
      <c r="AW93" s="13" t="s">
        <v>37</v>
      </c>
      <c r="AX93" s="13" t="s">
        <v>76</v>
      </c>
      <c r="AY93" s="166" t="s">
        <v>159</v>
      </c>
    </row>
    <row r="94" spans="1:65" s="14" customFormat="1">
      <c r="B94" s="172"/>
      <c r="D94" s="158" t="s">
        <v>178</v>
      </c>
      <c r="E94" s="173" t="s">
        <v>3</v>
      </c>
      <c r="F94" s="174" t="s">
        <v>907</v>
      </c>
      <c r="H94" s="175">
        <v>1</v>
      </c>
      <c r="I94" s="176"/>
      <c r="L94" s="172"/>
      <c r="M94" s="177"/>
      <c r="N94" s="178"/>
      <c r="O94" s="178"/>
      <c r="P94" s="178"/>
      <c r="Q94" s="178"/>
      <c r="R94" s="178"/>
      <c r="S94" s="178"/>
      <c r="T94" s="179"/>
      <c r="AT94" s="173" t="s">
        <v>178</v>
      </c>
      <c r="AU94" s="173" t="s">
        <v>85</v>
      </c>
      <c r="AV94" s="14" t="s">
        <v>85</v>
      </c>
      <c r="AW94" s="14" t="s">
        <v>37</v>
      </c>
      <c r="AX94" s="14" t="s">
        <v>76</v>
      </c>
      <c r="AY94" s="173" t="s">
        <v>159</v>
      </c>
    </row>
    <row r="95" spans="1:65" s="14" customFormat="1">
      <c r="B95" s="172"/>
      <c r="D95" s="158" t="s">
        <v>178</v>
      </c>
      <c r="E95" s="173" t="s">
        <v>3</v>
      </c>
      <c r="F95" s="174" t="s">
        <v>908</v>
      </c>
      <c r="H95" s="175">
        <v>1</v>
      </c>
      <c r="I95" s="176"/>
      <c r="L95" s="172"/>
      <c r="M95" s="177"/>
      <c r="N95" s="178"/>
      <c r="O95" s="178"/>
      <c r="P95" s="178"/>
      <c r="Q95" s="178"/>
      <c r="R95" s="178"/>
      <c r="S95" s="178"/>
      <c r="T95" s="179"/>
      <c r="AT95" s="173" t="s">
        <v>178</v>
      </c>
      <c r="AU95" s="173" t="s">
        <v>85</v>
      </c>
      <c r="AV95" s="14" t="s">
        <v>85</v>
      </c>
      <c r="AW95" s="14" t="s">
        <v>37</v>
      </c>
      <c r="AX95" s="14" t="s">
        <v>76</v>
      </c>
      <c r="AY95" s="173" t="s">
        <v>159</v>
      </c>
    </row>
    <row r="96" spans="1:65" s="15" customFormat="1">
      <c r="B96" s="180"/>
      <c r="D96" s="158" t="s">
        <v>178</v>
      </c>
      <c r="E96" s="181" t="s">
        <v>3</v>
      </c>
      <c r="F96" s="182" t="s">
        <v>182</v>
      </c>
      <c r="H96" s="183">
        <v>2</v>
      </c>
      <c r="I96" s="184"/>
      <c r="L96" s="180"/>
      <c r="M96" s="185"/>
      <c r="N96" s="186"/>
      <c r="O96" s="186"/>
      <c r="P96" s="186"/>
      <c r="Q96" s="186"/>
      <c r="R96" s="186"/>
      <c r="S96" s="186"/>
      <c r="T96" s="187"/>
      <c r="AT96" s="181" t="s">
        <v>178</v>
      </c>
      <c r="AU96" s="181" t="s">
        <v>85</v>
      </c>
      <c r="AV96" s="15" t="s">
        <v>174</v>
      </c>
      <c r="AW96" s="15" t="s">
        <v>37</v>
      </c>
      <c r="AX96" s="15" t="s">
        <v>83</v>
      </c>
      <c r="AY96" s="181" t="s">
        <v>159</v>
      </c>
    </row>
    <row r="97" spans="1:65" s="2" customFormat="1" ht="16.5" customHeight="1">
      <c r="A97" s="34"/>
      <c r="B97" s="144"/>
      <c r="C97" s="188" t="s">
        <v>85</v>
      </c>
      <c r="D97" s="188" t="s">
        <v>278</v>
      </c>
      <c r="E97" s="189" t="s">
        <v>909</v>
      </c>
      <c r="F97" s="190" t="s">
        <v>910</v>
      </c>
      <c r="G97" s="191" t="s">
        <v>445</v>
      </c>
      <c r="H97" s="192">
        <v>1</v>
      </c>
      <c r="I97" s="193"/>
      <c r="J97" s="194">
        <f>ROUND(I97*H97,2)</f>
        <v>0</v>
      </c>
      <c r="K97" s="190" t="s">
        <v>173</v>
      </c>
      <c r="L97" s="195"/>
      <c r="M97" s="196" t="s">
        <v>3</v>
      </c>
      <c r="N97" s="197" t="s">
        <v>47</v>
      </c>
      <c r="O97" s="55"/>
      <c r="P97" s="154">
        <f>O97*H97</f>
        <v>0</v>
      </c>
      <c r="Q97" s="154">
        <v>3.5000000000000001E-3</v>
      </c>
      <c r="R97" s="154">
        <f>Q97*H97</f>
        <v>3.5000000000000001E-3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221</v>
      </c>
      <c r="AT97" s="156" t="s">
        <v>278</v>
      </c>
      <c r="AU97" s="156" t="s">
        <v>85</v>
      </c>
      <c r="AY97" s="19" t="s">
        <v>159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83</v>
      </c>
      <c r="BK97" s="157">
        <f>ROUND(I97*H97,2)</f>
        <v>0</v>
      </c>
      <c r="BL97" s="19" t="s">
        <v>174</v>
      </c>
      <c r="BM97" s="156" t="s">
        <v>911</v>
      </c>
    </row>
    <row r="98" spans="1:65" s="13" customFormat="1">
      <c r="B98" s="165"/>
      <c r="D98" s="158" t="s">
        <v>178</v>
      </c>
      <c r="E98" s="166" t="s">
        <v>3</v>
      </c>
      <c r="F98" s="167" t="s">
        <v>912</v>
      </c>
      <c r="H98" s="166" t="s">
        <v>3</v>
      </c>
      <c r="I98" s="168"/>
      <c r="L98" s="165"/>
      <c r="M98" s="169"/>
      <c r="N98" s="170"/>
      <c r="O98" s="170"/>
      <c r="P98" s="170"/>
      <c r="Q98" s="170"/>
      <c r="R98" s="170"/>
      <c r="S98" s="170"/>
      <c r="T98" s="171"/>
      <c r="AT98" s="166" t="s">
        <v>178</v>
      </c>
      <c r="AU98" s="166" t="s">
        <v>85</v>
      </c>
      <c r="AV98" s="13" t="s">
        <v>83</v>
      </c>
      <c r="AW98" s="13" t="s">
        <v>37</v>
      </c>
      <c r="AX98" s="13" t="s">
        <v>76</v>
      </c>
      <c r="AY98" s="166" t="s">
        <v>159</v>
      </c>
    </row>
    <row r="99" spans="1:65" s="14" customFormat="1">
      <c r="B99" s="172"/>
      <c r="D99" s="158" t="s">
        <v>178</v>
      </c>
      <c r="E99" s="173" t="s">
        <v>3</v>
      </c>
      <c r="F99" s="174" t="s">
        <v>907</v>
      </c>
      <c r="H99" s="175">
        <v>1</v>
      </c>
      <c r="I99" s="176"/>
      <c r="L99" s="172"/>
      <c r="M99" s="177"/>
      <c r="N99" s="178"/>
      <c r="O99" s="178"/>
      <c r="P99" s="178"/>
      <c r="Q99" s="178"/>
      <c r="R99" s="178"/>
      <c r="S99" s="178"/>
      <c r="T99" s="179"/>
      <c r="AT99" s="173" t="s">
        <v>178</v>
      </c>
      <c r="AU99" s="173" t="s">
        <v>85</v>
      </c>
      <c r="AV99" s="14" t="s">
        <v>85</v>
      </c>
      <c r="AW99" s="14" t="s">
        <v>37</v>
      </c>
      <c r="AX99" s="14" t="s">
        <v>76</v>
      </c>
      <c r="AY99" s="173" t="s">
        <v>159</v>
      </c>
    </row>
    <row r="100" spans="1:65" s="15" customFormat="1">
      <c r="B100" s="180"/>
      <c r="D100" s="158" t="s">
        <v>178</v>
      </c>
      <c r="E100" s="181" t="s">
        <v>3</v>
      </c>
      <c r="F100" s="182" t="s">
        <v>182</v>
      </c>
      <c r="H100" s="183">
        <v>1</v>
      </c>
      <c r="I100" s="184"/>
      <c r="L100" s="180"/>
      <c r="M100" s="185"/>
      <c r="N100" s="186"/>
      <c r="O100" s="186"/>
      <c r="P100" s="186"/>
      <c r="Q100" s="186"/>
      <c r="R100" s="186"/>
      <c r="S100" s="186"/>
      <c r="T100" s="187"/>
      <c r="AT100" s="181" t="s">
        <v>178</v>
      </c>
      <c r="AU100" s="181" t="s">
        <v>85</v>
      </c>
      <c r="AV100" s="15" t="s">
        <v>174</v>
      </c>
      <c r="AW100" s="15" t="s">
        <v>37</v>
      </c>
      <c r="AX100" s="15" t="s">
        <v>83</v>
      </c>
      <c r="AY100" s="181" t="s">
        <v>159</v>
      </c>
    </row>
    <row r="101" spans="1:65" s="2" customFormat="1" ht="16.5" customHeight="1">
      <c r="A101" s="34"/>
      <c r="B101" s="144"/>
      <c r="C101" s="188" t="s">
        <v>183</v>
      </c>
      <c r="D101" s="188" t="s">
        <v>278</v>
      </c>
      <c r="E101" s="189" t="s">
        <v>913</v>
      </c>
      <c r="F101" s="190" t="s">
        <v>914</v>
      </c>
      <c r="G101" s="191" t="s">
        <v>445</v>
      </c>
      <c r="H101" s="192">
        <v>1</v>
      </c>
      <c r="I101" s="193"/>
      <c r="J101" s="194">
        <f>ROUND(I101*H101,2)</f>
        <v>0</v>
      </c>
      <c r="K101" s="190" t="s">
        <v>173</v>
      </c>
      <c r="L101" s="195"/>
      <c r="M101" s="196" t="s">
        <v>3</v>
      </c>
      <c r="N101" s="197" t="s">
        <v>47</v>
      </c>
      <c r="O101" s="55"/>
      <c r="P101" s="154">
        <f>O101*H101</f>
        <v>0</v>
      </c>
      <c r="Q101" s="154">
        <v>4.0000000000000001E-3</v>
      </c>
      <c r="R101" s="154">
        <f>Q101*H101</f>
        <v>4.0000000000000001E-3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221</v>
      </c>
      <c r="AT101" s="156" t="s">
        <v>278</v>
      </c>
      <c r="AU101" s="156" t="s">
        <v>85</v>
      </c>
      <c r="AY101" s="19" t="s">
        <v>159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83</v>
      </c>
      <c r="BK101" s="157">
        <f>ROUND(I101*H101,2)</f>
        <v>0</v>
      </c>
      <c r="BL101" s="19" t="s">
        <v>174</v>
      </c>
      <c r="BM101" s="156" t="s">
        <v>915</v>
      </c>
    </row>
    <row r="102" spans="1:65" s="13" customFormat="1">
      <c r="B102" s="165"/>
      <c r="D102" s="158" t="s">
        <v>178</v>
      </c>
      <c r="E102" s="166" t="s">
        <v>3</v>
      </c>
      <c r="F102" s="167" t="s">
        <v>912</v>
      </c>
      <c r="H102" s="166" t="s">
        <v>3</v>
      </c>
      <c r="I102" s="168"/>
      <c r="L102" s="165"/>
      <c r="M102" s="169"/>
      <c r="N102" s="170"/>
      <c r="O102" s="170"/>
      <c r="P102" s="170"/>
      <c r="Q102" s="170"/>
      <c r="R102" s="170"/>
      <c r="S102" s="170"/>
      <c r="T102" s="171"/>
      <c r="AT102" s="166" t="s">
        <v>178</v>
      </c>
      <c r="AU102" s="166" t="s">
        <v>85</v>
      </c>
      <c r="AV102" s="13" t="s">
        <v>83</v>
      </c>
      <c r="AW102" s="13" t="s">
        <v>37</v>
      </c>
      <c r="AX102" s="13" t="s">
        <v>76</v>
      </c>
      <c r="AY102" s="166" t="s">
        <v>159</v>
      </c>
    </row>
    <row r="103" spans="1:65" s="14" customFormat="1">
      <c r="B103" s="172"/>
      <c r="D103" s="158" t="s">
        <v>178</v>
      </c>
      <c r="E103" s="173" t="s">
        <v>3</v>
      </c>
      <c r="F103" s="174" t="s">
        <v>908</v>
      </c>
      <c r="H103" s="175">
        <v>1</v>
      </c>
      <c r="I103" s="176"/>
      <c r="L103" s="172"/>
      <c r="M103" s="177"/>
      <c r="N103" s="178"/>
      <c r="O103" s="178"/>
      <c r="P103" s="178"/>
      <c r="Q103" s="178"/>
      <c r="R103" s="178"/>
      <c r="S103" s="178"/>
      <c r="T103" s="179"/>
      <c r="AT103" s="173" t="s">
        <v>178</v>
      </c>
      <c r="AU103" s="173" t="s">
        <v>85</v>
      </c>
      <c r="AV103" s="14" t="s">
        <v>85</v>
      </c>
      <c r="AW103" s="14" t="s">
        <v>37</v>
      </c>
      <c r="AX103" s="14" t="s">
        <v>76</v>
      </c>
      <c r="AY103" s="173" t="s">
        <v>159</v>
      </c>
    </row>
    <row r="104" spans="1:65" s="15" customFormat="1">
      <c r="B104" s="180"/>
      <c r="D104" s="158" t="s">
        <v>178</v>
      </c>
      <c r="E104" s="181" t="s">
        <v>3</v>
      </c>
      <c r="F104" s="182" t="s">
        <v>182</v>
      </c>
      <c r="H104" s="183">
        <v>1</v>
      </c>
      <c r="I104" s="184"/>
      <c r="L104" s="180"/>
      <c r="M104" s="185"/>
      <c r="N104" s="186"/>
      <c r="O104" s="186"/>
      <c r="P104" s="186"/>
      <c r="Q104" s="186"/>
      <c r="R104" s="186"/>
      <c r="S104" s="186"/>
      <c r="T104" s="187"/>
      <c r="AT104" s="181" t="s">
        <v>178</v>
      </c>
      <c r="AU104" s="181" t="s">
        <v>85</v>
      </c>
      <c r="AV104" s="15" t="s">
        <v>174</v>
      </c>
      <c r="AW104" s="15" t="s">
        <v>37</v>
      </c>
      <c r="AX104" s="15" t="s">
        <v>83</v>
      </c>
      <c r="AY104" s="181" t="s">
        <v>159</v>
      </c>
    </row>
    <row r="105" spans="1:65" s="2" customFormat="1" ht="16.5" customHeight="1">
      <c r="A105" s="34"/>
      <c r="B105" s="144"/>
      <c r="C105" s="145" t="s">
        <v>174</v>
      </c>
      <c r="D105" s="145" t="s">
        <v>161</v>
      </c>
      <c r="E105" s="146" t="s">
        <v>916</v>
      </c>
      <c r="F105" s="147" t="s">
        <v>917</v>
      </c>
      <c r="G105" s="148" t="s">
        <v>445</v>
      </c>
      <c r="H105" s="149">
        <v>2</v>
      </c>
      <c r="I105" s="150"/>
      <c r="J105" s="151">
        <f>ROUND(I105*H105,2)</f>
        <v>0</v>
      </c>
      <c r="K105" s="147" t="s">
        <v>173</v>
      </c>
      <c r="L105" s="35"/>
      <c r="M105" s="152" t="s">
        <v>3</v>
      </c>
      <c r="N105" s="153" t="s">
        <v>47</v>
      </c>
      <c r="O105" s="55"/>
      <c r="P105" s="154">
        <f>O105*H105</f>
        <v>0</v>
      </c>
      <c r="Q105" s="154">
        <v>0.11241</v>
      </c>
      <c r="R105" s="154">
        <f>Q105*H105</f>
        <v>0.22481999999999999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174</v>
      </c>
      <c r="AT105" s="156" t="s">
        <v>161</v>
      </c>
      <c r="AU105" s="156" t="s">
        <v>85</v>
      </c>
      <c r="AY105" s="19" t="s">
        <v>159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83</v>
      </c>
      <c r="BK105" s="157">
        <f>ROUND(I105*H105,2)</f>
        <v>0</v>
      </c>
      <c r="BL105" s="19" t="s">
        <v>174</v>
      </c>
      <c r="BM105" s="156" t="s">
        <v>918</v>
      </c>
    </row>
    <row r="106" spans="1:65" s="2" customFormat="1">
      <c r="A106" s="34"/>
      <c r="B106" s="35"/>
      <c r="C106" s="34"/>
      <c r="D106" s="163" t="s">
        <v>176</v>
      </c>
      <c r="E106" s="34"/>
      <c r="F106" s="164" t="s">
        <v>919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176</v>
      </c>
      <c r="AU106" s="19" t="s">
        <v>85</v>
      </c>
    </row>
    <row r="107" spans="1:65" s="13" customFormat="1">
      <c r="B107" s="165"/>
      <c r="D107" s="158" t="s">
        <v>178</v>
      </c>
      <c r="E107" s="166" t="s">
        <v>3</v>
      </c>
      <c r="F107" s="167" t="s">
        <v>920</v>
      </c>
      <c r="H107" s="166" t="s">
        <v>3</v>
      </c>
      <c r="I107" s="168"/>
      <c r="L107" s="165"/>
      <c r="M107" s="169"/>
      <c r="N107" s="170"/>
      <c r="O107" s="170"/>
      <c r="P107" s="170"/>
      <c r="Q107" s="170"/>
      <c r="R107" s="170"/>
      <c r="S107" s="170"/>
      <c r="T107" s="171"/>
      <c r="AT107" s="166" t="s">
        <v>178</v>
      </c>
      <c r="AU107" s="166" t="s">
        <v>85</v>
      </c>
      <c r="AV107" s="13" t="s">
        <v>83</v>
      </c>
      <c r="AW107" s="13" t="s">
        <v>37</v>
      </c>
      <c r="AX107" s="13" t="s">
        <v>76</v>
      </c>
      <c r="AY107" s="166" t="s">
        <v>159</v>
      </c>
    </row>
    <row r="108" spans="1:65" s="14" customFormat="1">
      <c r="B108" s="172"/>
      <c r="D108" s="158" t="s">
        <v>178</v>
      </c>
      <c r="E108" s="173" t="s">
        <v>3</v>
      </c>
      <c r="F108" s="174" t="s">
        <v>907</v>
      </c>
      <c r="H108" s="175">
        <v>1</v>
      </c>
      <c r="I108" s="176"/>
      <c r="L108" s="172"/>
      <c r="M108" s="177"/>
      <c r="N108" s="178"/>
      <c r="O108" s="178"/>
      <c r="P108" s="178"/>
      <c r="Q108" s="178"/>
      <c r="R108" s="178"/>
      <c r="S108" s="178"/>
      <c r="T108" s="179"/>
      <c r="AT108" s="173" t="s">
        <v>178</v>
      </c>
      <c r="AU108" s="173" t="s">
        <v>85</v>
      </c>
      <c r="AV108" s="14" t="s">
        <v>85</v>
      </c>
      <c r="AW108" s="14" t="s">
        <v>37</v>
      </c>
      <c r="AX108" s="14" t="s">
        <v>76</v>
      </c>
      <c r="AY108" s="173" t="s">
        <v>159</v>
      </c>
    </row>
    <row r="109" spans="1:65" s="14" customFormat="1">
      <c r="B109" s="172"/>
      <c r="D109" s="158" t="s">
        <v>178</v>
      </c>
      <c r="E109" s="173" t="s">
        <v>3</v>
      </c>
      <c r="F109" s="174" t="s">
        <v>908</v>
      </c>
      <c r="H109" s="175">
        <v>1</v>
      </c>
      <c r="I109" s="176"/>
      <c r="L109" s="172"/>
      <c r="M109" s="177"/>
      <c r="N109" s="178"/>
      <c r="O109" s="178"/>
      <c r="P109" s="178"/>
      <c r="Q109" s="178"/>
      <c r="R109" s="178"/>
      <c r="S109" s="178"/>
      <c r="T109" s="179"/>
      <c r="AT109" s="173" t="s">
        <v>178</v>
      </c>
      <c r="AU109" s="173" t="s">
        <v>85</v>
      </c>
      <c r="AV109" s="14" t="s">
        <v>85</v>
      </c>
      <c r="AW109" s="14" t="s">
        <v>37</v>
      </c>
      <c r="AX109" s="14" t="s">
        <v>76</v>
      </c>
      <c r="AY109" s="173" t="s">
        <v>159</v>
      </c>
    </row>
    <row r="110" spans="1:65" s="15" customFormat="1">
      <c r="B110" s="180"/>
      <c r="D110" s="158" t="s">
        <v>178</v>
      </c>
      <c r="E110" s="181" t="s">
        <v>3</v>
      </c>
      <c r="F110" s="182" t="s">
        <v>182</v>
      </c>
      <c r="H110" s="183">
        <v>2</v>
      </c>
      <c r="I110" s="184"/>
      <c r="L110" s="180"/>
      <c r="M110" s="185"/>
      <c r="N110" s="186"/>
      <c r="O110" s="186"/>
      <c r="P110" s="186"/>
      <c r="Q110" s="186"/>
      <c r="R110" s="186"/>
      <c r="S110" s="186"/>
      <c r="T110" s="187"/>
      <c r="AT110" s="181" t="s">
        <v>178</v>
      </c>
      <c r="AU110" s="181" t="s">
        <v>85</v>
      </c>
      <c r="AV110" s="15" t="s">
        <v>174</v>
      </c>
      <c r="AW110" s="15" t="s">
        <v>37</v>
      </c>
      <c r="AX110" s="15" t="s">
        <v>83</v>
      </c>
      <c r="AY110" s="181" t="s">
        <v>159</v>
      </c>
    </row>
    <row r="111" spans="1:65" s="2" customFormat="1" ht="16.5" customHeight="1">
      <c r="A111" s="34"/>
      <c r="B111" s="144"/>
      <c r="C111" s="188" t="s">
        <v>195</v>
      </c>
      <c r="D111" s="188" t="s">
        <v>278</v>
      </c>
      <c r="E111" s="189" t="s">
        <v>921</v>
      </c>
      <c r="F111" s="190" t="s">
        <v>922</v>
      </c>
      <c r="G111" s="191" t="s">
        <v>445</v>
      </c>
      <c r="H111" s="192">
        <v>2</v>
      </c>
      <c r="I111" s="193"/>
      <c r="J111" s="194">
        <f>ROUND(I111*H111,2)</f>
        <v>0</v>
      </c>
      <c r="K111" s="190" t="s">
        <v>173</v>
      </c>
      <c r="L111" s="195"/>
      <c r="M111" s="196" t="s">
        <v>3</v>
      </c>
      <c r="N111" s="197" t="s">
        <v>47</v>
      </c>
      <c r="O111" s="55"/>
      <c r="P111" s="154">
        <f>O111*H111</f>
        <v>0</v>
      </c>
      <c r="Q111" s="154">
        <v>2.5000000000000001E-3</v>
      </c>
      <c r="R111" s="154">
        <f>Q111*H111</f>
        <v>5.0000000000000001E-3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221</v>
      </c>
      <c r="AT111" s="156" t="s">
        <v>278</v>
      </c>
      <c r="AU111" s="156" t="s">
        <v>85</v>
      </c>
      <c r="AY111" s="19" t="s">
        <v>159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83</v>
      </c>
      <c r="BK111" s="157">
        <f>ROUND(I111*H111,2)</f>
        <v>0</v>
      </c>
      <c r="BL111" s="19" t="s">
        <v>174</v>
      </c>
      <c r="BM111" s="156" t="s">
        <v>923</v>
      </c>
    </row>
    <row r="112" spans="1:65" s="13" customFormat="1">
      <c r="B112" s="165"/>
      <c r="D112" s="158" t="s">
        <v>178</v>
      </c>
      <c r="E112" s="166" t="s">
        <v>3</v>
      </c>
      <c r="F112" s="167" t="s">
        <v>924</v>
      </c>
      <c r="H112" s="166" t="s">
        <v>3</v>
      </c>
      <c r="I112" s="168"/>
      <c r="L112" s="165"/>
      <c r="M112" s="169"/>
      <c r="N112" s="170"/>
      <c r="O112" s="170"/>
      <c r="P112" s="170"/>
      <c r="Q112" s="170"/>
      <c r="R112" s="170"/>
      <c r="S112" s="170"/>
      <c r="T112" s="171"/>
      <c r="AT112" s="166" t="s">
        <v>178</v>
      </c>
      <c r="AU112" s="166" t="s">
        <v>85</v>
      </c>
      <c r="AV112" s="13" t="s">
        <v>83</v>
      </c>
      <c r="AW112" s="13" t="s">
        <v>37</v>
      </c>
      <c r="AX112" s="13" t="s">
        <v>76</v>
      </c>
      <c r="AY112" s="166" t="s">
        <v>159</v>
      </c>
    </row>
    <row r="113" spans="1:65" s="14" customFormat="1">
      <c r="B113" s="172"/>
      <c r="D113" s="158" t="s">
        <v>178</v>
      </c>
      <c r="E113" s="173" t="s">
        <v>3</v>
      </c>
      <c r="F113" s="174" t="s">
        <v>85</v>
      </c>
      <c r="H113" s="175">
        <v>2</v>
      </c>
      <c r="I113" s="176"/>
      <c r="L113" s="172"/>
      <c r="M113" s="177"/>
      <c r="N113" s="178"/>
      <c r="O113" s="178"/>
      <c r="P113" s="178"/>
      <c r="Q113" s="178"/>
      <c r="R113" s="178"/>
      <c r="S113" s="178"/>
      <c r="T113" s="179"/>
      <c r="AT113" s="173" t="s">
        <v>178</v>
      </c>
      <c r="AU113" s="173" t="s">
        <v>85</v>
      </c>
      <c r="AV113" s="14" t="s">
        <v>85</v>
      </c>
      <c r="AW113" s="14" t="s">
        <v>37</v>
      </c>
      <c r="AX113" s="14" t="s">
        <v>76</v>
      </c>
      <c r="AY113" s="173" t="s">
        <v>159</v>
      </c>
    </row>
    <row r="114" spans="1:65" s="15" customFormat="1">
      <c r="B114" s="180"/>
      <c r="D114" s="158" t="s">
        <v>178</v>
      </c>
      <c r="E114" s="181" t="s">
        <v>3</v>
      </c>
      <c r="F114" s="182" t="s">
        <v>182</v>
      </c>
      <c r="H114" s="183">
        <v>2</v>
      </c>
      <c r="I114" s="184"/>
      <c r="L114" s="180"/>
      <c r="M114" s="185"/>
      <c r="N114" s="186"/>
      <c r="O114" s="186"/>
      <c r="P114" s="186"/>
      <c r="Q114" s="186"/>
      <c r="R114" s="186"/>
      <c r="S114" s="186"/>
      <c r="T114" s="187"/>
      <c r="AT114" s="181" t="s">
        <v>178</v>
      </c>
      <c r="AU114" s="181" t="s">
        <v>85</v>
      </c>
      <c r="AV114" s="15" t="s">
        <v>174</v>
      </c>
      <c r="AW114" s="15" t="s">
        <v>37</v>
      </c>
      <c r="AX114" s="15" t="s">
        <v>83</v>
      </c>
      <c r="AY114" s="181" t="s">
        <v>159</v>
      </c>
    </row>
    <row r="115" spans="1:65" s="2" customFormat="1" ht="16.5" customHeight="1">
      <c r="A115" s="34"/>
      <c r="B115" s="144"/>
      <c r="C115" s="145" t="s">
        <v>204</v>
      </c>
      <c r="D115" s="145" t="s">
        <v>161</v>
      </c>
      <c r="E115" s="146" t="s">
        <v>925</v>
      </c>
      <c r="F115" s="147" t="s">
        <v>926</v>
      </c>
      <c r="G115" s="148" t="s">
        <v>198</v>
      </c>
      <c r="H115" s="149">
        <v>85</v>
      </c>
      <c r="I115" s="150"/>
      <c r="J115" s="151">
        <f>ROUND(I115*H115,2)</f>
        <v>0</v>
      </c>
      <c r="K115" s="147" t="s">
        <v>173</v>
      </c>
      <c r="L115" s="35"/>
      <c r="M115" s="152" t="s">
        <v>3</v>
      </c>
      <c r="N115" s="153" t="s">
        <v>47</v>
      </c>
      <c r="O115" s="55"/>
      <c r="P115" s="154">
        <f>O115*H115</f>
        <v>0</v>
      </c>
      <c r="Q115" s="154">
        <v>1E-4</v>
      </c>
      <c r="R115" s="154">
        <f>Q115*H115</f>
        <v>8.5000000000000006E-3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174</v>
      </c>
      <c r="AT115" s="156" t="s">
        <v>161</v>
      </c>
      <c r="AU115" s="156" t="s">
        <v>85</v>
      </c>
      <c r="AY115" s="19" t="s">
        <v>159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83</v>
      </c>
      <c r="BK115" s="157">
        <f>ROUND(I115*H115,2)</f>
        <v>0</v>
      </c>
      <c r="BL115" s="19" t="s">
        <v>174</v>
      </c>
      <c r="BM115" s="156" t="s">
        <v>927</v>
      </c>
    </row>
    <row r="116" spans="1:65" s="2" customFormat="1">
      <c r="A116" s="34"/>
      <c r="B116" s="35"/>
      <c r="C116" s="34"/>
      <c r="D116" s="163" t="s">
        <v>176</v>
      </c>
      <c r="E116" s="34"/>
      <c r="F116" s="164" t="s">
        <v>928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176</v>
      </c>
      <c r="AU116" s="19" t="s">
        <v>85</v>
      </c>
    </row>
    <row r="117" spans="1:65" s="13" customFormat="1">
      <c r="B117" s="165"/>
      <c r="D117" s="158" t="s">
        <v>178</v>
      </c>
      <c r="E117" s="166" t="s">
        <v>3</v>
      </c>
      <c r="F117" s="167" t="s">
        <v>929</v>
      </c>
      <c r="H117" s="166" t="s">
        <v>3</v>
      </c>
      <c r="I117" s="168"/>
      <c r="L117" s="165"/>
      <c r="M117" s="169"/>
      <c r="N117" s="170"/>
      <c r="O117" s="170"/>
      <c r="P117" s="170"/>
      <c r="Q117" s="170"/>
      <c r="R117" s="170"/>
      <c r="S117" s="170"/>
      <c r="T117" s="171"/>
      <c r="AT117" s="166" t="s">
        <v>178</v>
      </c>
      <c r="AU117" s="166" t="s">
        <v>85</v>
      </c>
      <c r="AV117" s="13" t="s">
        <v>83</v>
      </c>
      <c r="AW117" s="13" t="s">
        <v>37</v>
      </c>
      <c r="AX117" s="13" t="s">
        <v>76</v>
      </c>
      <c r="AY117" s="166" t="s">
        <v>159</v>
      </c>
    </row>
    <row r="118" spans="1:65" s="14" customFormat="1">
      <c r="B118" s="172"/>
      <c r="D118" s="158" t="s">
        <v>178</v>
      </c>
      <c r="E118" s="173" t="s">
        <v>3</v>
      </c>
      <c r="F118" s="174" t="s">
        <v>930</v>
      </c>
      <c r="H118" s="175">
        <v>85</v>
      </c>
      <c r="I118" s="176"/>
      <c r="L118" s="172"/>
      <c r="M118" s="177"/>
      <c r="N118" s="178"/>
      <c r="O118" s="178"/>
      <c r="P118" s="178"/>
      <c r="Q118" s="178"/>
      <c r="R118" s="178"/>
      <c r="S118" s="178"/>
      <c r="T118" s="179"/>
      <c r="AT118" s="173" t="s">
        <v>178</v>
      </c>
      <c r="AU118" s="173" t="s">
        <v>85</v>
      </c>
      <c r="AV118" s="14" t="s">
        <v>85</v>
      </c>
      <c r="AW118" s="14" t="s">
        <v>37</v>
      </c>
      <c r="AX118" s="14" t="s">
        <v>76</v>
      </c>
      <c r="AY118" s="173" t="s">
        <v>159</v>
      </c>
    </row>
    <row r="119" spans="1:65" s="15" customFormat="1">
      <c r="B119" s="180"/>
      <c r="D119" s="158" t="s">
        <v>178</v>
      </c>
      <c r="E119" s="181" t="s">
        <v>3</v>
      </c>
      <c r="F119" s="182" t="s">
        <v>182</v>
      </c>
      <c r="H119" s="183">
        <v>85</v>
      </c>
      <c r="I119" s="184"/>
      <c r="L119" s="180"/>
      <c r="M119" s="185"/>
      <c r="N119" s="186"/>
      <c r="O119" s="186"/>
      <c r="P119" s="186"/>
      <c r="Q119" s="186"/>
      <c r="R119" s="186"/>
      <c r="S119" s="186"/>
      <c r="T119" s="187"/>
      <c r="AT119" s="181" t="s">
        <v>178</v>
      </c>
      <c r="AU119" s="181" t="s">
        <v>85</v>
      </c>
      <c r="AV119" s="15" t="s">
        <v>174</v>
      </c>
      <c r="AW119" s="15" t="s">
        <v>37</v>
      </c>
      <c r="AX119" s="15" t="s">
        <v>83</v>
      </c>
      <c r="AY119" s="181" t="s">
        <v>159</v>
      </c>
    </row>
    <row r="120" spans="1:65" s="2" customFormat="1" ht="16.5" customHeight="1">
      <c r="A120" s="34"/>
      <c r="B120" s="144"/>
      <c r="C120" s="145" t="s">
        <v>212</v>
      </c>
      <c r="D120" s="145" t="s">
        <v>161</v>
      </c>
      <c r="E120" s="146" t="s">
        <v>931</v>
      </c>
      <c r="F120" s="147" t="s">
        <v>932</v>
      </c>
      <c r="G120" s="148" t="s">
        <v>172</v>
      </c>
      <c r="H120" s="149">
        <v>2.5</v>
      </c>
      <c r="I120" s="150"/>
      <c r="J120" s="151">
        <f>ROUND(I120*H120,2)</f>
        <v>0</v>
      </c>
      <c r="K120" s="147" t="s">
        <v>173</v>
      </c>
      <c r="L120" s="35"/>
      <c r="M120" s="152" t="s">
        <v>3</v>
      </c>
      <c r="N120" s="153" t="s">
        <v>47</v>
      </c>
      <c r="O120" s="55"/>
      <c r="P120" s="154">
        <f>O120*H120</f>
        <v>0</v>
      </c>
      <c r="Q120" s="154">
        <v>1.1999999999999999E-3</v>
      </c>
      <c r="R120" s="154">
        <f>Q120*H120</f>
        <v>2.9999999999999996E-3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174</v>
      </c>
      <c r="AT120" s="156" t="s">
        <v>161</v>
      </c>
      <c r="AU120" s="156" t="s">
        <v>85</v>
      </c>
      <c r="AY120" s="19" t="s">
        <v>159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83</v>
      </c>
      <c r="BK120" s="157">
        <f>ROUND(I120*H120,2)</f>
        <v>0</v>
      </c>
      <c r="BL120" s="19" t="s">
        <v>174</v>
      </c>
      <c r="BM120" s="156" t="s">
        <v>933</v>
      </c>
    </row>
    <row r="121" spans="1:65" s="2" customFormat="1">
      <c r="A121" s="34"/>
      <c r="B121" s="35"/>
      <c r="C121" s="34"/>
      <c r="D121" s="163" t="s">
        <v>176</v>
      </c>
      <c r="E121" s="34"/>
      <c r="F121" s="164" t="s">
        <v>934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176</v>
      </c>
      <c r="AU121" s="19" t="s">
        <v>85</v>
      </c>
    </row>
    <row r="122" spans="1:65" s="13" customFormat="1">
      <c r="B122" s="165"/>
      <c r="D122" s="158" t="s">
        <v>178</v>
      </c>
      <c r="E122" s="166" t="s">
        <v>3</v>
      </c>
      <c r="F122" s="167" t="s">
        <v>929</v>
      </c>
      <c r="H122" s="166" t="s">
        <v>3</v>
      </c>
      <c r="I122" s="168"/>
      <c r="L122" s="165"/>
      <c r="M122" s="169"/>
      <c r="N122" s="170"/>
      <c r="O122" s="170"/>
      <c r="P122" s="170"/>
      <c r="Q122" s="170"/>
      <c r="R122" s="170"/>
      <c r="S122" s="170"/>
      <c r="T122" s="171"/>
      <c r="AT122" s="166" t="s">
        <v>178</v>
      </c>
      <c r="AU122" s="166" t="s">
        <v>85</v>
      </c>
      <c r="AV122" s="13" t="s">
        <v>83</v>
      </c>
      <c r="AW122" s="13" t="s">
        <v>37</v>
      </c>
      <c r="AX122" s="13" t="s">
        <v>76</v>
      </c>
      <c r="AY122" s="166" t="s">
        <v>159</v>
      </c>
    </row>
    <row r="123" spans="1:65" s="14" customFormat="1">
      <c r="B123" s="172"/>
      <c r="D123" s="158" t="s">
        <v>178</v>
      </c>
      <c r="E123" s="173" t="s">
        <v>3</v>
      </c>
      <c r="F123" s="174" t="s">
        <v>935</v>
      </c>
      <c r="H123" s="175">
        <v>2.5</v>
      </c>
      <c r="I123" s="176"/>
      <c r="L123" s="172"/>
      <c r="M123" s="177"/>
      <c r="N123" s="178"/>
      <c r="O123" s="178"/>
      <c r="P123" s="178"/>
      <c r="Q123" s="178"/>
      <c r="R123" s="178"/>
      <c r="S123" s="178"/>
      <c r="T123" s="179"/>
      <c r="AT123" s="173" t="s">
        <v>178</v>
      </c>
      <c r="AU123" s="173" t="s">
        <v>85</v>
      </c>
      <c r="AV123" s="14" t="s">
        <v>85</v>
      </c>
      <c r="AW123" s="14" t="s">
        <v>37</v>
      </c>
      <c r="AX123" s="14" t="s">
        <v>76</v>
      </c>
      <c r="AY123" s="173" t="s">
        <v>159</v>
      </c>
    </row>
    <row r="124" spans="1:65" s="15" customFormat="1">
      <c r="B124" s="180"/>
      <c r="D124" s="158" t="s">
        <v>178</v>
      </c>
      <c r="E124" s="181" t="s">
        <v>3</v>
      </c>
      <c r="F124" s="182" t="s">
        <v>182</v>
      </c>
      <c r="H124" s="183">
        <v>2.5</v>
      </c>
      <c r="I124" s="184"/>
      <c r="L124" s="180"/>
      <c r="M124" s="185"/>
      <c r="N124" s="186"/>
      <c r="O124" s="186"/>
      <c r="P124" s="186"/>
      <c r="Q124" s="186"/>
      <c r="R124" s="186"/>
      <c r="S124" s="186"/>
      <c r="T124" s="187"/>
      <c r="AT124" s="181" t="s">
        <v>178</v>
      </c>
      <c r="AU124" s="181" t="s">
        <v>85</v>
      </c>
      <c r="AV124" s="15" t="s">
        <v>174</v>
      </c>
      <c r="AW124" s="15" t="s">
        <v>37</v>
      </c>
      <c r="AX124" s="15" t="s">
        <v>83</v>
      </c>
      <c r="AY124" s="181" t="s">
        <v>159</v>
      </c>
    </row>
    <row r="125" spans="1:65" s="2" customFormat="1" ht="24.2" customHeight="1">
      <c r="A125" s="34"/>
      <c r="B125" s="144"/>
      <c r="C125" s="145" t="s">
        <v>221</v>
      </c>
      <c r="D125" s="145" t="s">
        <v>161</v>
      </c>
      <c r="E125" s="146" t="s">
        <v>936</v>
      </c>
      <c r="F125" s="147" t="s">
        <v>937</v>
      </c>
      <c r="G125" s="148" t="s">
        <v>198</v>
      </c>
      <c r="H125" s="149">
        <v>85</v>
      </c>
      <c r="I125" s="150"/>
      <c r="J125" s="151">
        <f>ROUND(I125*H125,2)</f>
        <v>0</v>
      </c>
      <c r="K125" s="147" t="s">
        <v>173</v>
      </c>
      <c r="L125" s="35"/>
      <c r="M125" s="152" t="s">
        <v>3</v>
      </c>
      <c r="N125" s="153" t="s">
        <v>47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174</v>
      </c>
      <c r="AT125" s="156" t="s">
        <v>161</v>
      </c>
      <c r="AU125" s="156" t="s">
        <v>85</v>
      </c>
      <c r="AY125" s="19" t="s">
        <v>159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83</v>
      </c>
      <c r="BK125" s="157">
        <f>ROUND(I125*H125,2)</f>
        <v>0</v>
      </c>
      <c r="BL125" s="19" t="s">
        <v>174</v>
      </c>
      <c r="BM125" s="156" t="s">
        <v>938</v>
      </c>
    </row>
    <row r="126" spans="1:65" s="2" customFormat="1">
      <c r="A126" s="34"/>
      <c r="B126" s="35"/>
      <c r="C126" s="34"/>
      <c r="D126" s="163" t="s">
        <v>176</v>
      </c>
      <c r="E126" s="34"/>
      <c r="F126" s="164" t="s">
        <v>939</v>
      </c>
      <c r="G126" s="34"/>
      <c r="H126" s="34"/>
      <c r="I126" s="160"/>
      <c r="J126" s="34"/>
      <c r="K126" s="34"/>
      <c r="L126" s="35"/>
      <c r="M126" s="161"/>
      <c r="N126" s="162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176</v>
      </c>
      <c r="AU126" s="19" t="s">
        <v>85</v>
      </c>
    </row>
    <row r="127" spans="1:65" s="13" customFormat="1">
      <c r="B127" s="165"/>
      <c r="D127" s="158" t="s">
        <v>178</v>
      </c>
      <c r="E127" s="166" t="s">
        <v>3</v>
      </c>
      <c r="F127" s="167" t="s">
        <v>929</v>
      </c>
      <c r="H127" s="166" t="s">
        <v>3</v>
      </c>
      <c r="I127" s="168"/>
      <c r="L127" s="165"/>
      <c r="M127" s="169"/>
      <c r="N127" s="170"/>
      <c r="O127" s="170"/>
      <c r="P127" s="170"/>
      <c r="Q127" s="170"/>
      <c r="R127" s="170"/>
      <c r="S127" s="170"/>
      <c r="T127" s="171"/>
      <c r="AT127" s="166" t="s">
        <v>178</v>
      </c>
      <c r="AU127" s="166" t="s">
        <v>85</v>
      </c>
      <c r="AV127" s="13" t="s">
        <v>83</v>
      </c>
      <c r="AW127" s="13" t="s">
        <v>37</v>
      </c>
      <c r="AX127" s="13" t="s">
        <v>76</v>
      </c>
      <c r="AY127" s="166" t="s">
        <v>159</v>
      </c>
    </row>
    <row r="128" spans="1:65" s="14" customFormat="1">
      <c r="B128" s="172"/>
      <c r="D128" s="158" t="s">
        <v>178</v>
      </c>
      <c r="E128" s="173" t="s">
        <v>3</v>
      </c>
      <c r="F128" s="174" t="s">
        <v>930</v>
      </c>
      <c r="H128" s="175">
        <v>85</v>
      </c>
      <c r="I128" s="176"/>
      <c r="L128" s="172"/>
      <c r="M128" s="177"/>
      <c r="N128" s="178"/>
      <c r="O128" s="178"/>
      <c r="P128" s="178"/>
      <c r="Q128" s="178"/>
      <c r="R128" s="178"/>
      <c r="S128" s="178"/>
      <c r="T128" s="179"/>
      <c r="AT128" s="173" t="s">
        <v>178</v>
      </c>
      <c r="AU128" s="173" t="s">
        <v>85</v>
      </c>
      <c r="AV128" s="14" t="s">
        <v>85</v>
      </c>
      <c r="AW128" s="14" t="s">
        <v>37</v>
      </c>
      <c r="AX128" s="14" t="s">
        <v>76</v>
      </c>
      <c r="AY128" s="173" t="s">
        <v>159</v>
      </c>
    </row>
    <row r="129" spans="1:65" s="15" customFormat="1">
      <c r="B129" s="180"/>
      <c r="D129" s="158" t="s">
        <v>178</v>
      </c>
      <c r="E129" s="181" t="s">
        <v>3</v>
      </c>
      <c r="F129" s="182" t="s">
        <v>182</v>
      </c>
      <c r="H129" s="183">
        <v>85</v>
      </c>
      <c r="I129" s="184"/>
      <c r="L129" s="180"/>
      <c r="M129" s="185"/>
      <c r="N129" s="186"/>
      <c r="O129" s="186"/>
      <c r="P129" s="186"/>
      <c r="Q129" s="186"/>
      <c r="R129" s="186"/>
      <c r="S129" s="186"/>
      <c r="T129" s="187"/>
      <c r="AT129" s="181" t="s">
        <v>178</v>
      </c>
      <c r="AU129" s="181" t="s">
        <v>85</v>
      </c>
      <c r="AV129" s="15" t="s">
        <v>174</v>
      </c>
      <c r="AW129" s="15" t="s">
        <v>37</v>
      </c>
      <c r="AX129" s="15" t="s">
        <v>83</v>
      </c>
      <c r="AY129" s="181" t="s">
        <v>159</v>
      </c>
    </row>
    <row r="130" spans="1:65" s="2" customFormat="1" ht="24.2" customHeight="1">
      <c r="A130" s="34"/>
      <c r="B130" s="144"/>
      <c r="C130" s="145" t="s">
        <v>230</v>
      </c>
      <c r="D130" s="145" t="s">
        <v>161</v>
      </c>
      <c r="E130" s="146" t="s">
        <v>940</v>
      </c>
      <c r="F130" s="147" t="s">
        <v>941</v>
      </c>
      <c r="G130" s="148" t="s">
        <v>172</v>
      </c>
      <c r="H130" s="149">
        <v>2.5</v>
      </c>
      <c r="I130" s="150"/>
      <c r="J130" s="151">
        <f>ROUND(I130*H130,2)</f>
        <v>0</v>
      </c>
      <c r="K130" s="147" t="s">
        <v>173</v>
      </c>
      <c r="L130" s="35"/>
      <c r="M130" s="152" t="s">
        <v>3</v>
      </c>
      <c r="N130" s="153" t="s">
        <v>47</v>
      </c>
      <c r="O130" s="55"/>
      <c r="P130" s="154">
        <f>O130*H130</f>
        <v>0</v>
      </c>
      <c r="Q130" s="154">
        <v>1.0000000000000001E-5</v>
      </c>
      <c r="R130" s="154">
        <f>Q130*H130</f>
        <v>2.5000000000000001E-5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174</v>
      </c>
      <c r="AT130" s="156" t="s">
        <v>161</v>
      </c>
      <c r="AU130" s="156" t="s">
        <v>85</v>
      </c>
      <c r="AY130" s="19" t="s">
        <v>159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83</v>
      </c>
      <c r="BK130" s="157">
        <f>ROUND(I130*H130,2)</f>
        <v>0</v>
      </c>
      <c r="BL130" s="19" t="s">
        <v>174</v>
      </c>
      <c r="BM130" s="156" t="s">
        <v>942</v>
      </c>
    </row>
    <row r="131" spans="1:65" s="2" customFormat="1">
      <c r="A131" s="34"/>
      <c r="B131" s="35"/>
      <c r="C131" s="34"/>
      <c r="D131" s="163" t="s">
        <v>176</v>
      </c>
      <c r="E131" s="34"/>
      <c r="F131" s="164" t="s">
        <v>943</v>
      </c>
      <c r="G131" s="34"/>
      <c r="H131" s="34"/>
      <c r="I131" s="160"/>
      <c r="J131" s="34"/>
      <c r="K131" s="34"/>
      <c r="L131" s="35"/>
      <c r="M131" s="161"/>
      <c r="N131" s="162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176</v>
      </c>
      <c r="AU131" s="19" t="s">
        <v>85</v>
      </c>
    </row>
    <row r="132" spans="1:65" s="13" customFormat="1">
      <c r="B132" s="165"/>
      <c r="D132" s="158" t="s">
        <v>178</v>
      </c>
      <c r="E132" s="166" t="s">
        <v>3</v>
      </c>
      <c r="F132" s="167" t="s">
        <v>929</v>
      </c>
      <c r="H132" s="166" t="s">
        <v>3</v>
      </c>
      <c r="I132" s="168"/>
      <c r="L132" s="165"/>
      <c r="M132" s="169"/>
      <c r="N132" s="170"/>
      <c r="O132" s="170"/>
      <c r="P132" s="170"/>
      <c r="Q132" s="170"/>
      <c r="R132" s="170"/>
      <c r="S132" s="170"/>
      <c r="T132" s="171"/>
      <c r="AT132" s="166" t="s">
        <v>178</v>
      </c>
      <c r="AU132" s="166" t="s">
        <v>85</v>
      </c>
      <c r="AV132" s="13" t="s">
        <v>83</v>
      </c>
      <c r="AW132" s="13" t="s">
        <v>37</v>
      </c>
      <c r="AX132" s="13" t="s">
        <v>76</v>
      </c>
      <c r="AY132" s="166" t="s">
        <v>159</v>
      </c>
    </row>
    <row r="133" spans="1:65" s="14" customFormat="1">
      <c r="B133" s="172"/>
      <c r="D133" s="158" t="s">
        <v>178</v>
      </c>
      <c r="E133" s="173" t="s">
        <v>3</v>
      </c>
      <c r="F133" s="174" t="s">
        <v>935</v>
      </c>
      <c r="H133" s="175">
        <v>2.5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178</v>
      </c>
      <c r="AU133" s="173" t="s">
        <v>85</v>
      </c>
      <c r="AV133" s="14" t="s">
        <v>85</v>
      </c>
      <c r="AW133" s="14" t="s">
        <v>37</v>
      </c>
      <c r="AX133" s="14" t="s">
        <v>76</v>
      </c>
      <c r="AY133" s="173" t="s">
        <v>159</v>
      </c>
    </row>
    <row r="134" spans="1:65" s="15" customFormat="1">
      <c r="B134" s="180"/>
      <c r="D134" s="158" t="s">
        <v>178</v>
      </c>
      <c r="E134" s="181" t="s">
        <v>3</v>
      </c>
      <c r="F134" s="182" t="s">
        <v>182</v>
      </c>
      <c r="H134" s="183">
        <v>2.5</v>
      </c>
      <c r="I134" s="184"/>
      <c r="L134" s="180"/>
      <c r="M134" s="185"/>
      <c r="N134" s="186"/>
      <c r="O134" s="186"/>
      <c r="P134" s="186"/>
      <c r="Q134" s="186"/>
      <c r="R134" s="186"/>
      <c r="S134" s="186"/>
      <c r="T134" s="187"/>
      <c r="AT134" s="181" t="s">
        <v>178</v>
      </c>
      <c r="AU134" s="181" t="s">
        <v>85</v>
      </c>
      <c r="AV134" s="15" t="s">
        <v>174</v>
      </c>
      <c r="AW134" s="15" t="s">
        <v>37</v>
      </c>
      <c r="AX134" s="15" t="s">
        <v>83</v>
      </c>
      <c r="AY134" s="181" t="s">
        <v>159</v>
      </c>
    </row>
    <row r="135" spans="1:65" s="12" customFormat="1" ht="22.9" customHeight="1">
      <c r="B135" s="131"/>
      <c r="D135" s="132" t="s">
        <v>75</v>
      </c>
      <c r="E135" s="142" t="s">
        <v>713</v>
      </c>
      <c r="F135" s="142" t="s">
        <v>714</v>
      </c>
      <c r="I135" s="134"/>
      <c r="J135" s="143">
        <f>BK135</f>
        <v>0</v>
      </c>
      <c r="L135" s="131"/>
      <c r="M135" s="136"/>
      <c r="N135" s="137"/>
      <c r="O135" s="137"/>
      <c r="P135" s="138">
        <f>SUM(P136:P137)</f>
        <v>0</v>
      </c>
      <c r="Q135" s="137"/>
      <c r="R135" s="138">
        <f>SUM(R136:R137)</f>
        <v>0</v>
      </c>
      <c r="S135" s="137"/>
      <c r="T135" s="139">
        <f>SUM(T136:T137)</f>
        <v>0</v>
      </c>
      <c r="AR135" s="132" t="s">
        <v>83</v>
      </c>
      <c r="AT135" s="140" t="s">
        <v>75</v>
      </c>
      <c r="AU135" s="140" t="s">
        <v>83</v>
      </c>
      <c r="AY135" s="132" t="s">
        <v>159</v>
      </c>
      <c r="BK135" s="141">
        <f>SUM(BK136:BK137)</f>
        <v>0</v>
      </c>
    </row>
    <row r="136" spans="1:65" s="2" customFormat="1" ht="24.2" customHeight="1">
      <c r="A136" s="34"/>
      <c r="B136" s="144"/>
      <c r="C136" s="145" t="s">
        <v>239</v>
      </c>
      <c r="D136" s="145" t="s">
        <v>161</v>
      </c>
      <c r="E136" s="146" t="s">
        <v>816</v>
      </c>
      <c r="F136" s="147" t="s">
        <v>817</v>
      </c>
      <c r="G136" s="148" t="s">
        <v>242</v>
      </c>
      <c r="H136" s="149">
        <v>0.25</v>
      </c>
      <c r="I136" s="150"/>
      <c r="J136" s="151">
        <f>ROUND(I136*H136,2)</f>
        <v>0</v>
      </c>
      <c r="K136" s="147" t="s">
        <v>173</v>
      </c>
      <c r="L136" s="35"/>
      <c r="M136" s="152" t="s">
        <v>3</v>
      </c>
      <c r="N136" s="153" t="s">
        <v>47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174</v>
      </c>
      <c r="AT136" s="156" t="s">
        <v>161</v>
      </c>
      <c r="AU136" s="156" t="s">
        <v>85</v>
      </c>
      <c r="AY136" s="19" t="s">
        <v>159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83</v>
      </c>
      <c r="BK136" s="157">
        <f>ROUND(I136*H136,2)</f>
        <v>0</v>
      </c>
      <c r="BL136" s="19" t="s">
        <v>174</v>
      </c>
      <c r="BM136" s="156" t="s">
        <v>944</v>
      </c>
    </row>
    <row r="137" spans="1:65" s="2" customFormat="1">
      <c r="A137" s="34"/>
      <c r="B137" s="35"/>
      <c r="C137" s="34"/>
      <c r="D137" s="163" t="s">
        <v>176</v>
      </c>
      <c r="E137" s="34"/>
      <c r="F137" s="164" t="s">
        <v>819</v>
      </c>
      <c r="G137" s="34"/>
      <c r="H137" s="34"/>
      <c r="I137" s="160"/>
      <c r="J137" s="34"/>
      <c r="K137" s="34"/>
      <c r="L137" s="35"/>
      <c r="M137" s="201"/>
      <c r="N137" s="202"/>
      <c r="O137" s="203"/>
      <c r="P137" s="203"/>
      <c r="Q137" s="203"/>
      <c r="R137" s="203"/>
      <c r="S137" s="203"/>
      <c r="T137" s="20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176</v>
      </c>
      <c r="AU137" s="19" t="s">
        <v>85</v>
      </c>
    </row>
    <row r="138" spans="1:65" s="2" customFormat="1" ht="6.95" customHeight="1">
      <c r="A138" s="34"/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5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autoFilter ref="C87:K13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106" r:id="rId2"/>
    <hyperlink ref="F116" r:id="rId3"/>
    <hyperlink ref="F121" r:id="rId4"/>
    <hyperlink ref="F126" r:id="rId5"/>
    <hyperlink ref="F131" r:id="rId6"/>
    <hyperlink ref="F137" r:id="rId7"/>
  </hyperlinks>
  <pageMargins left="0.39374999999999999" right="0.39374999999999999" top="0.39374999999999999" bottom="0.39374999999999999" header="0" footer="0"/>
  <pageSetup paperSize="9" scale="84" fitToHeight="100" orientation="landscape" blackAndWhite="1" r:id="rId8"/>
  <headerFooter>
    <oddFooter>&amp;CStrana &amp;P z &amp;N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108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363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945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ROUND((SUM(BE87:BE91)),  2)</f>
        <v>0</v>
      </c>
      <c r="G35" s="34"/>
      <c r="H35" s="34"/>
      <c r="I35" s="103">
        <v>0.21</v>
      </c>
      <c r="J35" s="102">
        <f>ROUND(((SUM(BE87:BE91))*I35),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ROUND((SUM(BF87:BF91)),  2)</f>
        <v>0</v>
      </c>
      <c r="G36" s="34"/>
      <c r="H36" s="34"/>
      <c r="I36" s="103">
        <v>0.15</v>
      </c>
      <c r="J36" s="102">
        <f>ROUND(((SUM(BF87:BF91))*I36),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ROUND((SUM(BG87:BG91)),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ROUND((SUM(BH87:BH91)),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ROUND((SUM(BI87:BI91)),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363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192 - DIO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139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>
      <c r="B65" s="117"/>
      <c r="D65" s="118" t="s">
        <v>370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144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2" t="str">
        <f>E7</f>
        <v>Hanušovice - parkoviště u ZŠ - aktualizace 2023</v>
      </c>
      <c r="F75" s="343"/>
      <c r="G75" s="343"/>
      <c r="H75" s="343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131</v>
      </c>
      <c r="L76" s="22"/>
    </row>
    <row r="77" spans="1:31" s="2" customFormat="1" ht="16.5" customHeight="1">
      <c r="A77" s="34"/>
      <c r="B77" s="35"/>
      <c r="C77" s="34"/>
      <c r="D77" s="34"/>
      <c r="E77" s="342" t="s">
        <v>363</v>
      </c>
      <c r="F77" s="341"/>
      <c r="G77" s="341"/>
      <c r="H77" s="341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133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36" t="str">
        <f>E11</f>
        <v>SO 192 - DIO</v>
      </c>
      <c r="F79" s="341"/>
      <c r="G79" s="341"/>
      <c r="H79" s="341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Hanušovice</v>
      </c>
      <c r="G81" s="34"/>
      <c r="H81" s="34"/>
      <c r="I81" s="29" t="s">
        <v>23</v>
      </c>
      <c r="J81" s="52" t="str">
        <f>IF(J14="","",J14)</f>
        <v>31. 1. 2023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4"/>
      <c r="E83" s="34"/>
      <c r="F83" s="27" t="str">
        <f>E17</f>
        <v>Město Hanušovice</v>
      </c>
      <c r="G83" s="34"/>
      <c r="H83" s="34"/>
      <c r="I83" s="29" t="s">
        <v>33</v>
      </c>
      <c r="J83" s="32" t="str">
        <f>E23</f>
        <v>Cekr CZ s.r.o.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31</v>
      </c>
      <c r="D84" s="34"/>
      <c r="E84" s="34"/>
      <c r="F84" s="27" t="str">
        <f>IF(E20="","",E20)</f>
        <v>Vyplň údaj</v>
      </c>
      <c r="G84" s="34"/>
      <c r="H84" s="34"/>
      <c r="I84" s="29" t="s">
        <v>38</v>
      </c>
      <c r="J84" s="32" t="str">
        <f>E26</f>
        <v>Jan Zamykal, CS ÚRS 2023 01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145</v>
      </c>
      <c r="D86" s="124" t="s">
        <v>61</v>
      </c>
      <c r="E86" s="124" t="s">
        <v>57</v>
      </c>
      <c r="F86" s="124" t="s">
        <v>58</v>
      </c>
      <c r="G86" s="124" t="s">
        <v>146</v>
      </c>
      <c r="H86" s="124" t="s">
        <v>147</v>
      </c>
      <c r="I86" s="124" t="s">
        <v>148</v>
      </c>
      <c r="J86" s="124" t="s">
        <v>137</v>
      </c>
      <c r="K86" s="125" t="s">
        <v>149</v>
      </c>
      <c r="L86" s="126"/>
      <c r="M86" s="59" t="s">
        <v>3</v>
      </c>
      <c r="N86" s="60" t="s">
        <v>46</v>
      </c>
      <c r="O86" s="60" t="s">
        <v>150</v>
      </c>
      <c r="P86" s="60" t="s">
        <v>151</v>
      </c>
      <c r="Q86" s="60" t="s">
        <v>152</v>
      </c>
      <c r="R86" s="60" t="s">
        <v>153</v>
      </c>
      <c r="S86" s="60" t="s">
        <v>154</v>
      </c>
      <c r="T86" s="61" t="s">
        <v>155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156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75</v>
      </c>
      <c r="AU87" s="19" t="s">
        <v>138</v>
      </c>
      <c r="BK87" s="130">
        <f>BK88</f>
        <v>0</v>
      </c>
    </row>
    <row r="88" spans="1:65" s="12" customFormat="1" ht="25.9" customHeight="1">
      <c r="B88" s="131"/>
      <c r="D88" s="132" t="s">
        <v>75</v>
      </c>
      <c r="E88" s="133" t="s">
        <v>157</v>
      </c>
      <c r="F88" s="133" t="s">
        <v>158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83</v>
      </c>
      <c r="AT88" s="140" t="s">
        <v>75</v>
      </c>
      <c r="AU88" s="140" t="s">
        <v>76</v>
      </c>
      <c r="AY88" s="132" t="s">
        <v>159</v>
      </c>
      <c r="BK88" s="141">
        <f>BK89</f>
        <v>0</v>
      </c>
    </row>
    <row r="89" spans="1:65" s="12" customFormat="1" ht="22.9" customHeight="1">
      <c r="B89" s="131"/>
      <c r="D89" s="132" t="s">
        <v>75</v>
      </c>
      <c r="E89" s="142" t="s">
        <v>230</v>
      </c>
      <c r="F89" s="142" t="s">
        <v>620</v>
      </c>
      <c r="I89" s="134"/>
      <c r="J89" s="143">
        <f>BK89</f>
        <v>0</v>
      </c>
      <c r="L89" s="131"/>
      <c r="M89" s="136"/>
      <c r="N89" s="137"/>
      <c r="O89" s="137"/>
      <c r="P89" s="138">
        <f>SUM(P90:P91)</f>
        <v>0</v>
      </c>
      <c r="Q89" s="137"/>
      <c r="R89" s="138">
        <f>SUM(R90:R91)</f>
        <v>0</v>
      </c>
      <c r="S89" s="137"/>
      <c r="T89" s="139">
        <f>SUM(T90:T91)</f>
        <v>0</v>
      </c>
      <c r="AR89" s="132" t="s">
        <v>83</v>
      </c>
      <c r="AT89" s="140" t="s">
        <v>75</v>
      </c>
      <c r="AU89" s="140" t="s">
        <v>83</v>
      </c>
      <c r="AY89" s="132" t="s">
        <v>159</v>
      </c>
      <c r="BK89" s="141">
        <f>SUM(BK90:BK91)</f>
        <v>0</v>
      </c>
    </row>
    <row r="90" spans="1:65" s="2" customFormat="1" ht="16.5" customHeight="1">
      <c r="A90" s="34"/>
      <c r="B90" s="144"/>
      <c r="C90" s="145" t="s">
        <v>83</v>
      </c>
      <c r="D90" s="145" t="s">
        <v>161</v>
      </c>
      <c r="E90" s="146" t="s">
        <v>946</v>
      </c>
      <c r="F90" s="147" t="s">
        <v>947</v>
      </c>
      <c r="G90" s="148" t="s">
        <v>164</v>
      </c>
      <c r="H90" s="149">
        <v>1</v>
      </c>
      <c r="I90" s="150"/>
      <c r="J90" s="151">
        <f>ROUND(I90*H90,2)</f>
        <v>0</v>
      </c>
      <c r="K90" s="147" t="s">
        <v>165</v>
      </c>
      <c r="L90" s="35"/>
      <c r="M90" s="152" t="s">
        <v>3</v>
      </c>
      <c r="N90" s="153" t="s">
        <v>47</v>
      </c>
      <c r="O90" s="55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174</v>
      </c>
      <c r="AT90" s="156" t="s">
        <v>161</v>
      </c>
      <c r="AU90" s="156" t="s">
        <v>85</v>
      </c>
      <c r="AY90" s="19" t="s">
        <v>159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83</v>
      </c>
      <c r="BK90" s="157">
        <f>ROUND(I90*H90,2)</f>
        <v>0</v>
      </c>
      <c r="BL90" s="19" t="s">
        <v>174</v>
      </c>
      <c r="BM90" s="156" t="s">
        <v>948</v>
      </c>
    </row>
    <row r="91" spans="1:65" s="2" customFormat="1" ht="29.25">
      <c r="A91" s="34"/>
      <c r="B91" s="35"/>
      <c r="C91" s="34"/>
      <c r="D91" s="158" t="s">
        <v>168</v>
      </c>
      <c r="E91" s="34"/>
      <c r="F91" s="159" t="s">
        <v>949</v>
      </c>
      <c r="G91" s="34"/>
      <c r="H91" s="34"/>
      <c r="I91" s="160"/>
      <c r="J91" s="34"/>
      <c r="K91" s="34"/>
      <c r="L91" s="35"/>
      <c r="M91" s="201"/>
      <c r="N91" s="202"/>
      <c r="O91" s="203"/>
      <c r="P91" s="203"/>
      <c r="Q91" s="203"/>
      <c r="R91" s="203"/>
      <c r="S91" s="203"/>
      <c r="T91" s="20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168</v>
      </c>
      <c r="AU91" s="19" t="s">
        <v>85</v>
      </c>
    </row>
    <row r="92" spans="1:65" s="2" customFormat="1" ht="6.95" customHeight="1">
      <c r="A92" s="34"/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35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autoFilter ref="C86:K9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114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950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951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952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ROUND((SUM(BE88:BE301)),  2)</f>
        <v>0</v>
      </c>
      <c r="G35" s="34"/>
      <c r="H35" s="34"/>
      <c r="I35" s="103">
        <v>0.21</v>
      </c>
      <c r="J35" s="102">
        <f>ROUND(((SUM(BE88:BE301))*I35),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ROUND((SUM(BF88:BF301)),  2)</f>
        <v>0</v>
      </c>
      <c r="G36" s="34"/>
      <c r="H36" s="34"/>
      <c r="I36" s="103">
        <v>0.15</v>
      </c>
      <c r="J36" s="102">
        <f>ROUND(((SUM(BF88:BF301))*I36),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ROUND((SUM(BG88:BG301)),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ROUND((SUM(BH88:BH301)),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ROUND((SUM(BI88:BI301)),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950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401 - Rozvody VO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Ing. Tomáš Nedoma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953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9" customFormat="1" ht="24.95" customHeight="1">
      <c r="B65" s="113"/>
      <c r="D65" s="114" t="s">
        <v>954</v>
      </c>
      <c r="E65" s="115"/>
      <c r="F65" s="115"/>
      <c r="G65" s="115"/>
      <c r="H65" s="115"/>
      <c r="I65" s="115"/>
      <c r="J65" s="116">
        <f>J179</f>
        <v>0</v>
      </c>
      <c r="L65" s="113"/>
    </row>
    <row r="66" spans="1:31" s="9" customFormat="1" ht="24.95" customHeight="1">
      <c r="B66" s="113"/>
      <c r="D66" s="114" t="s">
        <v>955</v>
      </c>
      <c r="E66" s="115"/>
      <c r="F66" s="115"/>
      <c r="G66" s="115"/>
      <c r="H66" s="115"/>
      <c r="I66" s="115"/>
      <c r="J66" s="116">
        <f>J241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144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2" t="str">
        <f>E7</f>
        <v>Hanušovice - parkoviště u ZŠ - aktualizace 2023</v>
      </c>
      <c r="F76" s="343"/>
      <c r="G76" s="343"/>
      <c r="H76" s="343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131</v>
      </c>
      <c r="L77" s="22"/>
    </row>
    <row r="78" spans="1:31" s="2" customFormat="1" ht="16.5" customHeight="1">
      <c r="A78" s="34"/>
      <c r="B78" s="35"/>
      <c r="C78" s="34"/>
      <c r="D78" s="34"/>
      <c r="E78" s="342" t="s">
        <v>950</v>
      </c>
      <c r="F78" s="341"/>
      <c r="G78" s="341"/>
      <c r="H78" s="341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133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36" t="str">
        <f>E11</f>
        <v>SO 401 - Rozvody VO</v>
      </c>
      <c r="F80" s="341"/>
      <c r="G80" s="341"/>
      <c r="H80" s="341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Hanušovice</v>
      </c>
      <c r="G82" s="34"/>
      <c r="H82" s="34"/>
      <c r="I82" s="29" t="s">
        <v>23</v>
      </c>
      <c r="J82" s="52" t="str">
        <f>IF(J14="","",J14)</f>
        <v>31. 1. 2023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4"/>
      <c r="E84" s="34"/>
      <c r="F84" s="27" t="str">
        <f>E17</f>
        <v>Město Hanušovice</v>
      </c>
      <c r="G84" s="34"/>
      <c r="H84" s="34"/>
      <c r="I84" s="29" t="s">
        <v>33</v>
      </c>
      <c r="J84" s="32" t="str">
        <f>E23</f>
        <v>Cekr CZ s.r.o.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31</v>
      </c>
      <c r="D85" s="34"/>
      <c r="E85" s="34"/>
      <c r="F85" s="27" t="str">
        <f>IF(E20="","",E20)</f>
        <v>Vyplň údaj</v>
      </c>
      <c r="G85" s="34"/>
      <c r="H85" s="34"/>
      <c r="I85" s="29" t="s">
        <v>38</v>
      </c>
      <c r="J85" s="32" t="str">
        <f>E26</f>
        <v>Ing. Tomáš Nedoma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145</v>
      </c>
      <c r="D87" s="124" t="s">
        <v>61</v>
      </c>
      <c r="E87" s="124" t="s">
        <v>57</v>
      </c>
      <c r="F87" s="124" t="s">
        <v>58</v>
      </c>
      <c r="G87" s="124" t="s">
        <v>146</v>
      </c>
      <c r="H87" s="124" t="s">
        <v>147</v>
      </c>
      <c r="I87" s="124" t="s">
        <v>148</v>
      </c>
      <c r="J87" s="124" t="s">
        <v>137</v>
      </c>
      <c r="K87" s="125" t="s">
        <v>149</v>
      </c>
      <c r="L87" s="126"/>
      <c r="M87" s="59" t="s">
        <v>3</v>
      </c>
      <c r="N87" s="60" t="s">
        <v>46</v>
      </c>
      <c r="O87" s="60" t="s">
        <v>150</v>
      </c>
      <c r="P87" s="60" t="s">
        <v>151</v>
      </c>
      <c r="Q87" s="60" t="s">
        <v>152</v>
      </c>
      <c r="R87" s="60" t="s">
        <v>153</v>
      </c>
      <c r="S87" s="60" t="s">
        <v>154</v>
      </c>
      <c r="T87" s="61" t="s">
        <v>155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156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P89+P179+P241</f>
        <v>0</v>
      </c>
      <c r="Q88" s="63"/>
      <c r="R88" s="128">
        <f>R89+R179+R241</f>
        <v>0</v>
      </c>
      <c r="S88" s="63"/>
      <c r="T88" s="129">
        <f>T89+T179+T241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75</v>
      </c>
      <c r="AU88" s="19" t="s">
        <v>138</v>
      </c>
      <c r="BK88" s="130">
        <f>BK89+BK179+BK241</f>
        <v>0</v>
      </c>
    </row>
    <row r="89" spans="1:65" s="12" customFormat="1" ht="25.9" customHeight="1">
      <c r="B89" s="131"/>
      <c r="D89" s="132" t="s">
        <v>75</v>
      </c>
      <c r="E89" s="133" t="s">
        <v>956</v>
      </c>
      <c r="F89" s="133" t="s">
        <v>957</v>
      </c>
      <c r="I89" s="134"/>
      <c r="J89" s="135">
        <f>BK89</f>
        <v>0</v>
      </c>
      <c r="L89" s="131"/>
      <c r="M89" s="136"/>
      <c r="N89" s="137"/>
      <c r="O89" s="137"/>
      <c r="P89" s="138">
        <f>SUM(P90:P178)</f>
        <v>0</v>
      </c>
      <c r="Q89" s="137"/>
      <c r="R89" s="138">
        <f>SUM(R90:R178)</f>
        <v>0</v>
      </c>
      <c r="S89" s="137"/>
      <c r="T89" s="139">
        <f>SUM(T90:T178)</f>
        <v>0</v>
      </c>
      <c r="AR89" s="132" t="s">
        <v>183</v>
      </c>
      <c r="AT89" s="140" t="s">
        <v>75</v>
      </c>
      <c r="AU89" s="140" t="s">
        <v>76</v>
      </c>
      <c r="AY89" s="132" t="s">
        <v>159</v>
      </c>
      <c r="BK89" s="141">
        <f>SUM(BK90:BK178)</f>
        <v>0</v>
      </c>
    </row>
    <row r="90" spans="1:65" s="2" customFormat="1" ht="16.5" customHeight="1">
      <c r="A90" s="34"/>
      <c r="B90" s="144"/>
      <c r="C90" s="145" t="s">
        <v>83</v>
      </c>
      <c r="D90" s="145" t="s">
        <v>161</v>
      </c>
      <c r="E90" s="146" t="s">
        <v>958</v>
      </c>
      <c r="F90" s="147" t="s">
        <v>959</v>
      </c>
      <c r="G90" s="148" t="s">
        <v>198</v>
      </c>
      <c r="H90" s="149">
        <v>40</v>
      </c>
      <c r="I90" s="150"/>
      <c r="J90" s="151">
        <f>ROUND(I90*H90,2)</f>
        <v>0</v>
      </c>
      <c r="K90" s="147" t="s">
        <v>165</v>
      </c>
      <c r="L90" s="35"/>
      <c r="M90" s="152" t="s">
        <v>3</v>
      </c>
      <c r="N90" s="153" t="s">
        <v>47</v>
      </c>
      <c r="O90" s="55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174</v>
      </c>
      <c r="AT90" s="156" t="s">
        <v>161</v>
      </c>
      <c r="AU90" s="156" t="s">
        <v>83</v>
      </c>
      <c r="AY90" s="19" t="s">
        <v>159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83</v>
      </c>
      <c r="BK90" s="157">
        <f>ROUND(I90*H90,2)</f>
        <v>0</v>
      </c>
      <c r="BL90" s="19" t="s">
        <v>174</v>
      </c>
      <c r="BM90" s="156" t="s">
        <v>960</v>
      </c>
    </row>
    <row r="91" spans="1:65" s="2" customFormat="1" ht="16.5" customHeight="1">
      <c r="A91" s="34"/>
      <c r="B91" s="144"/>
      <c r="C91" s="145" t="s">
        <v>85</v>
      </c>
      <c r="D91" s="145" t="s">
        <v>161</v>
      </c>
      <c r="E91" s="146" t="s">
        <v>961</v>
      </c>
      <c r="F91" s="147" t="s">
        <v>962</v>
      </c>
      <c r="G91" s="148" t="s">
        <v>198</v>
      </c>
      <c r="H91" s="149">
        <v>8.8000000000000007</v>
      </c>
      <c r="I91" s="150"/>
      <c r="J91" s="151">
        <f>ROUND(I91*H91,2)</f>
        <v>0</v>
      </c>
      <c r="K91" s="147" t="s">
        <v>165</v>
      </c>
      <c r="L91" s="35"/>
      <c r="M91" s="152" t="s">
        <v>3</v>
      </c>
      <c r="N91" s="153" t="s">
        <v>47</v>
      </c>
      <c r="O91" s="55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174</v>
      </c>
      <c r="AT91" s="156" t="s">
        <v>161</v>
      </c>
      <c r="AU91" s="156" t="s">
        <v>83</v>
      </c>
      <c r="AY91" s="19" t="s">
        <v>159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83</v>
      </c>
      <c r="BK91" s="157">
        <f>ROUND(I91*H91,2)</f>
        <v>0</v>
      </c>
      <c r="BL91" s="19" t="s">
        <v>174</v>
      </c>
      <c r="BM91" s="156" t="s">
        <v>963</v>
      </c>
    </row>
    <row r="92" spans="1:65" s="2" customFormat="1" ht="16.5" customHeight="1">
      <c r="A92" s="34"/>
      <c r="B92" s="144"/>
      <c r="C92" s="145" t="s">
        <v>183</v>
      </c>
      <c r="D92" s="145" t="s">
        <v>161</v>
      </c>
      <c r="E92" s="146" t="s">
        <v>964</v>
      </c>
      <c r="F92" s="147" t="s">
        <v>965</v>
      </c>
      <c r="G92" s="148" t="s">
        <v>445</v>
      </c>
      <c r="H92" s="149">
        <v>10</v>
      </c>
      <c r="I92" s="150"/>
      <c r="J92" s="151">
        <f>ROUND(I92*H92,2)</f>
        <v>0</v>
      </c>
      <c r="K92" s="147" t="s">
        <v>165</v>
      </c>
      <c r="L92" s="35"/>
      <c r="M92" s="152" t="s">
        <v>3</v>
      </c>
      <c r="N92" s="153" t="s">
        <v>47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174</v>
      </c>
      <c r="AT92" s="156" t="s">
        <v>161</v>
      </c>
      <c r="AU92" s="156" t="s">
        <v>83</v>
      </c>
      <c r="AY92" s="19" t="s">
        <v>159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83</v>
      </c>
      <c r="BK92" s="157">
        <f>ROUND(I92*H92,2)</f>
        <v>0</v>
      </c>
      <c r="BL92" s="19" t="s">
        <v>174</v>
      </c>
      <c r="BM92" s="156" t="s">
        <v>966</v>
      </c>
    </row>
    <row r="93" spans="1:65" s="14" customFormat="1">
      <c r="B93" s="172"/>
      <c r="D93" s="158" t="s">
        <v>178</v>
      </c>
      <c r="E93" s="173" t="s">
        <v>3</v>
      </c>
      <c r="F93" s="174" t="s">
        <v>967</v>
      </c>
      <c r="H93" s="175">
        <v>10</v>
      </c>
      <c r="I93" s="176"/>
      <c r="L93" s="172"/>
      <c r="M93" s="177"/>
      <c r="N93" s="178"/>
      <c r="O93" s="178"/>
      <c r="P93" s="178"/>
      <c r="Q93" s="178"/>
      <c r="R93" s="178"/>
      <c r="S93" s="178"/>
      <c r="T93" s="179"/>
      <c r="AT93" s="173" t="s">
        <v>178</v>
      </c>
      <c r="AU93" s="173" t="s">
        <v>83</v>
      </c>
      <c r="AV93" s="14" t="s">
        <v>85</v>
      </c>
      <c r="AW93" s="14" t="s">
        <v>37</v>
      </c>
      <c r="AX93" s="14" t="s">
        <v>76</v>
      </c>
      <c r="AY93" s="173" t="s">
        <v>159</v>
      </c>
    </row>
    <row r="94" spans="1:65" s="15" customFormat="1">
      <c r="B94" s="180"/>
      <c r="D94" s="158" t="s">
        <v>178</v>
      </c>
      <c r="E94" s="181" t="s">
        <v>3</v>
      </c>
      <c r="F94" s="182" t="s">
        <v>182</v>
      </c>
      <c r="H94" s="183">
        <v>10</v>
      </c>
      <c r="I94" s="184"/>
      <c r="L94" s="180"/>
      <c r="M94" s="185"/>
      <c r="N94" s="186"/>
      <c r="O94" s="186"/>
      <c r="P94" s="186"/>
      <c r="Q94" s="186"/>
      <c r="R94" s="186"/>
      <c r="S94" s="186"/>
      <c r="T94" s="187"/>
      <c r="AT94" s="181" t="s">
        <v>178</v>
      </c>
      <c r="AU94" s="181" t="s">
        <v>83</v>
      </c>
      <c r="AV94" s="15" t="s">
        <v>174</v>
      </c>
      <c r="AW94" s="15" t="s">
        <v>37</v>
      </c>
      <c r="AX94" s="15" t="s">
        <v>83</v>
      </c>
      <c r="AY94" s="181" t="s">
        <v>159</v>
      </c>
    </row>
    <row r="95" spans="1:65" s="2" customFormat="1" ht="16.5" customHeight="1">
      <c r="A95" s="34"/>
      <c r="B95" s="144"/>
      <c r="C95" s="145" t="s">
        <v>174</v>
      </c>
      <c r="D95" s="145" t="s">
        <v>161</v>
      </c>
      <c r="E95" s="146" t="s">
        <v>968</v>
      </c>
      <c r="F95" s="147" t="s">
        <v>969</v>
      </c>
      <c r="G95" s="148" t="s">
        <v>445</v>
      </c>
      <c r="H95" s="149">
        <v>19</v>
      </c>
      <c r="I95" s="150"/>
      <c r="J95" s="151">
        <f t="shared" ref="J95:J100" si="0">ROUND(I95*H95,2)</f>
        <v>0</v>
      </c>
      <c r="K95" s="147" t="s">
        <v>165</v>
      </c>
      <c r="L95" s="35"/>
      <c r="M95" s="152" t="s">
        <v>3</v>
      </c>
      <c r="N95" s="153" t="s">
        <v>47</v>
      </c>
      <c r="O95" s="55"/>
      <c r="P95" s="154">
        <f t="shared" ref="P95:P100" si="1">O95*H95</f>
        <v>0</v>
      </c>
      <c r="Q95" s="154">
        <v>0</v>
      </c>
      <c r="R95" s="154">
        <f t="shared" ref="R95:R100" si="2">Q95*H95</f>
        <v>0</v>
      </c>
      <c r="S95" s="154">
        <v>0</v>
      </c>
      <c r="T95" s="155">
        <f t="shared" ref="T95:T100" si="3"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174</v>
      </c>
      <c r="AT95" s="156" t="s">
        <v>161</v>
      </c>
      <c r="AU95" s="156" t="s">
        <v>83</v>
      </c>
      <c r="AY95" s="19" t="s">
        <v>159</v>
      </c>
      <c r="BE95" s="157">
        <f t="shared" ref="BE95:BE100" si="4">IF(N95="základní",J95,0)</f>
        <v>0</v>
      </c>
      <c r="BF95" s="157">
        <f t="shared" ref="BF95:BF100" si="5">IF(N95="snížená",J95,0)</f>
        <v>0</v>
      </c>
      <c r="BG95" s="157">
        <f t="shared" ref="BG95:BG100" si="6">IF(N95="zákl. přenesená",J95,0)</f>
        <v>0</v>
      </c>
      <c r="BH95" s="157">
        <f t="shared" ref="BH95:BH100" si="7">IF(N95="sníž. přenesená",J95,0)</f>
        <v>0</v>
      </c>
      <c r="BI95" s="157">
        <f t="shared" ref="BI95:BI100" si="8">IF(N95="nulová",J95,0)</f>
        <v>0</v>
      </c>
      <c r="BJ95" s="19" t="s">
        <v>83</v>
      </c>
      <c r="BK95" s="157">
        <f t="shared" ref="BK95:BK100" si="9">ROUND(I95*H95,2)</f>
        <v>0</v>
      </c>
      <c r="BL95" s="19" t="s">
        <v>174</v>
      </c>
      <c r="BM95" s="156" t="s">
        <v>970</v>
      </c>
    </row>
    <row r="96" spans="1:65" s="2" customFormat="1" ht="16.5" customHeight="1">
      <c r="A96" s="34"/>
      <c r="B96" s="144"/>
      <c r="C96" s="145" t="s">
        <v>195</v>
      </c>
      <c r="D96" s="145" t="s">
        <v>161</v>
      </c>
      <c r="E96" s="146" t="s">
        <v>971</v>
      </c>
      <c r="F96" s="147" t="s">
        <v>972</v>
      </c>
      <c r="G96" s="148" t="s">
        <v>172</v>
      </c>
      <c r="H96" s="149">
        <v>0.5</v>
      </c>
      <c r="I96" s="150"/>
      <c r="J96" s="151">
        <f t="shared" si="0"/>
        <v>0</v>
      </c>
      <c r="K96" s="147" t="s">
        <v>165</v>
      </c>
      <c r="L96" s="35"/>
      <c r="M96" s="152" t="s">
        <v>3</v>
      </c>
      <c r="N96" s="153" t="s">
        <v>47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174</v>
      </c>
      <c r="AT96" s="156" t="s">
        <v>161</v>
      </c>
      <c r="AU96" s="156" t="s">
        <v>83</v>
      </c>
      <c r="AY96" s="19" t="s">
        <v>159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83</v>
      </c>
      <c r="BK96" s="157">
        <f t="shared" si="9"/>
        <v>0</v>
      </c>
      <c r="BL96" s="19" t="s">
        <v>174</v>
      </c>
      <c r="BM96" s="156" t="s">
        <v>973</v>
      </c>
    </row>
    <row r="97" spans="1:65" s="2" customFormat="1" ht="16.5" customHeight="1">
      <c r="A97" s="34"/>
      <c r="B97" s="144"/>
      <c r="C97" s="145" t="s">
        <v>204</v>
      </c>
      <c r="D97" s="145" t="s">
        <v>161</v>
      </c>
      <c r="E97" s="146" t="s">
        <v>974</v>
      </c>
      <c r="F97" s="147" t="s">
        <v>975</v>
      </c>
      <c r="G97" s="148" t="s">
        <v>172</v>
      </c>
      <c r="H97" s="149">
        <v>0.5</v>
      </c>
      <c r="I97" s="150"/>
      <c r="J97" s="151">
        <f t="shared" si="0"/>
        <v>0</v>
      </c>
      <c r="K97" s="147" t="s">
        <v>165</v>
      </c>
      <c r="L97" s="35"/>
      <c r="M97" s="152" t="s">
        <v>3</v>
      </c>
      <c r="N97" s="153" t="s">
        <v>47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174</v>
      </c>
      <c r="AT97" s="156" t="s">
        <v>161</v>
      </c>
      <c r="AU97" s="156" t="s">
        <v>83</v>
      </c>
      <c r="AY97" s="19" t="s">
        <v>159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83</v>
      </c>
      <c r="BK97" s="157">
        <f t="shared" si="9"/>
        <v>0</v>
      </c>
      <c r="BL97" s="19" t="s">
        <v>174</v>
      </c>
      <c r="BM97" s="156" t="s">
        <v>976</v>
      </c>
    </row>
    <row r="98" spans="1:65" s="2" customFormat="1" ht="16.5" customHeight="1">
      <c r="A98" s="34"/>
      <c r="B98" s="144"/>
      <c r="C98" s="145" t="s">
        <v>212</v>
      </c>
      <c r="D98" s="145" t="s">
        <v>161</v>
      </c>
      <c r="E98" s="146" t="s">
        <v>977</v>
      </c>
      <c r="F98" s="147" t="s">
        <v>978</v>
      </c>
      <c r="G98" s="148" t="s">
        <v>172</v>
      </c>
      <c r="H98" s="149">
        <v>0.5</v>
      </c>
      <c r="I98" s="150"/>
      <c r="J98" s="151">
        <f t="shared" si="0"/>
        <v>0</v>
      </c>
      <c r="K98" s="147" t="s">
        <v>165</v>
      </c>
      <c r="L98" s="35"/>
      <c r="M98" s="152" t="s">
        <v>3</v>
      </c>
      <c r="N98" s="153" t="s">
        <v>47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174</v>
      </c>
      <c r="AT98" s="156" t="s">
        <v>161</v>
      </c>
      <c r="AU98" s="156" t="s">
        <v>83</v>
      </c>
      <c r="AY98" s="19" t="s">
        <v>159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83</v>
      </c>
      <c r="BK98" s="157">
        <f t="shared" si="9"/>
        <v>0</v>
      </c>
      <c r="BL98" s="19" t="s">
        <v>174</v>
      </c>
      <c r="BM98" s="156" t="s">
        <v>979</v>
      </c>
    </row>
    <row r="99" spans="1:65" s="2" customFormat="1" ht="16.5" customHeight="1">
      <c r="A99" s="34"/>
      <c r="B99" s="144"/>
      <c r="C99" s="145" t="s">
        <v>221</v>
      </c>
      <c r="D99" s="145" t="s">
        <v>161</v>
      </c>
      <c r="E99" s="146" t="s">
        <v>980</v>
      </c>
      <c r="F99" s="147" t="s">
        <v>981</v>
      </c>
      <c r="G99" s="148" t="s">
        <v>172</v>
      </c>
      <c r="H99" s="149">
        <v>0.5</v>
      </c>
      <c r="I99" s="150"/>
      <c r="J99" s="151">
        <f t="shared" si="0"/>
        <v>0</v>
      </c>
      <c r="K99" s="147" t="s">
        <v>165</v>
      </c>
      <c r="L99" s="35"/>
      <c r="M99" s="152" t="s">
        <v>3</v>
      </c>
      <c r="N99" s="153" t="s">
        <v>47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174</v>
      </c>
      <c r="AT99" s="156" t="s">
        <v>161</v>
      </c>
      <c r="AU99" s="156" t="s">
        <v>83</v>
      </c>
      <c r="AY99" s="19" t="s">
        <v>159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83</v>
      </c>
      <c r="BK99" s="157">
        <f t="shared" si="9"/>
        <v>0</v>
      </c>
      <c r="BL99" s="19" t="s">
        <v>174</v>
      </c>
      <c r="BM99" s="156" t="s">
        <v>982</v>
      </c>
    </row>
    <row r="100" spans="1:65" s="2" customFormat="1" ht="16.5" customHeight="1">
      <c r="A100" s="34"/>
      <c r="B100" s="144"/>
      <c r="C100" s="145" t="s">
        <v>230</v>
      </c>
      <c r="D100" s="145" t="s">
        <v>161</v>
      </c>
      <c r="E100" s="146" t="s">
        <v>983</v>
      </c>
      <c r="F100" s="147" t="s">
        <v>984</v>
      </c>
      <c r="G100" s="148" t="s">
        <v>164</v>
      </c>
      <c r="H100" s="149">
        <v>10</v>
      </c>
      <c r="I100" s="150"/>
      <c r="J100" s="151">
        <f t="shared" si="0"/>
        <v>0</v>
      </c>
      <c r="K100" s="147" t="s">
        <v>165</v>
      </c>
      <c r="L100" s="35"/>
      <c r="M100" s="152" t="s">
        <v>3</v>
      </c>
      <c r="N100" s="153" t="s">
        <v>47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174</v>
      </c>
      <c r="AT100" s="156" t="s">
        <v>161</v>
      </c>
      <c r="AU100" s="156" t="s">
        <v>83</v>
      </c>
      <c r="AY100" s="19" t="s">
        <v>159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83</v>
      </c>
      <c r="BK100" s="157">
        <f t="shared" si="9"/>
        <v>0</v>
      </c>
      <c r="BL100" s="19" t="s">
        <v>174</v>
      </c>
      <c r="BM100" s="156" t="s">
        <v>985</v>
      </c>
    </row>
    <row r="101" spans="1:65" s="14" customFormat="1">
      <c r="B101" s="172"/>
      <c r="D101" s="158" t="s">
        <v>178</v>
      </c>
      <c r="E101" s="173" t="s">
        <v>3</v>
      </c>
      <c r="F101" s="174" t="s">
        <v>967</v>
      </c>
      <c r="H101" s="175">
        <v>10</v>
      </c>
      <c r="I101" s="176"/>
      <c r="L101" s="172"/>
      <c r="M101" s="177"/>
      <c r="N101" s="178"/>
      <c r="O101" s="178"/>
      <c r="P101" s="178"/>
      <c r="Q101" s="178"/>
      <c r="R101" s="178"/>
      <c r="S101" s="178"/>
      <c r="T101" s="179"/>
      <c r="AT101" s="173" t="s">
        <v>178</v>
      </c>
      <c r="AU101" s="173" t="s">
        <v>83</v>
      </c>
      <c r="AV101" s="14" t="s">
        <v>85</v>
      </c>
      <c r="AW101" s="14" t="s">
        <v>37</v>
      </c>
      <c r="AX101" s="14" t="s">
        <v>76</v>
      </c>
      <c r="AY101" s="173" t="s">
        <v>159</v>
      </c>
    </row>
    <row r="102" spans="1:65" s="15" customFormat="1">
      <c r="B102" s="180"/>
      <c r="D102" s="158" t="s">
        <v>178</v>
      </c>
      <c r="E102" s="181" t="s">
        <v>3</v>
      </c>
      <c r="F102" s="182" t="s">
        <v>182</v>
      </c>
      <c r="H102" s="183">
        <v>10</v>
      </c>
      <c r="I102" s="184"/>
      <c r="L102" s="180"/>
      <c r="M102" s="185"/>
      <c r="N102" s="186"/>
      <c r="O102" s="186"/>
      <c r="P102" s="186"/>
      <c r="Q102" s="186"/>
      <c r="R102" s="186"/>
      <c r="S102" s="186"/>
      <c r="T102" s="187"/>
      <c r="AT102" s="181" t="s">
        <v>178</v>
      </c>
      <c r="AU102" s="181" t="s">
        <v>83</v>
      </c>
      <c r="AV102" s="15" t="s">
        <v>174</v>
      </c>
      <c r="AW102" s="15" t="s">
        <v>37</v>
      </c>
      <c r="AX102" s="15" t="s">
        <v>83</v>
      </c>
      <c r="AY102" s="181" t="s">
        <v>159</v>
      </c>
    </row>
    <row r="103" spans="1:65" s="2" customFormat="1" ht="16.5" customHeight="1">
      <c r="A103" s="34"/>
      <c r="B103" s="144"/>
      <c r="C103" s="145" t="s">
        <v>239</v>
      </c>
      <c r="D103" s="145" t="s">
        <v>161</v>
      </c>
      <c r="E103" s="146" t="s">
        <v>986</v>
      </c>
      <c r="F103" s="147" t="s">
        <v>987</v>
      </c>
      <c r="G103" s="148" t="s">
        <v>445</v>
      </c>
      <c r="H103" s="149">
        <v>60</v>
      </c>
      <c r="I103" s="150"/>
      <c r="J103" s="151">
        <f>ROUND(I103*H103,2)</f>
        <v>0</v>
      </c>
      <c r="K103" s="147" t="s">
        <v>165</v>
      </c>
      <c r="L103" s="35"/>
      <c r="M103" s="152" t="s">
        <v>3</v>
      </c>
      <c r="N103" s="153" t="s">
        <v>47</v>
      </c>
      <c r="O103" s="55"/>
      <c r="P103" s="154">
        <f>O103*H103</f>
        <v>0</v>
      </c>
      <c r="Q103" s="154">
        <v>0</v>
      </c>
      <c r="R103" s="154">
        <f>Q103*H103</f>
        <v>0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174</v>
      </c>
      <c r="AT103" s="156" t="s">
        <v>161</v>
      </c>
      <c r="AU103" s="156" t="s">
        <v>83</v>
      </c>
      <c r="AY103" s="19" t="s">
        <v>159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83</v>
      </c>
      <c r="BK103" s="157">
        <f>ROUND(I103*H103,2)</f>
        <v>0</v>
      </c>
      <c r="BL103" s="19" t="s">
        <v>174</v>
      </c>
      <c r="BM103" s="156" t="s">
        <v>988</v>
      </c>
    </row>
    <row r="104" spans="1:65" s="14" customFormat="1">
      <c r="B104" s="172"/>
      <c r="D104" s="158" t="s">
        <v>178</v>
      </c>
      <c r="E104" s="173" t="s">
        <v>3</v>
      </c>
      <c r="F104" s="174" t="s">
        <v>989</v>
      </c>
      <c r="H104" s="175">
        <v>60</v>
      </c>
      <c r="I104" s="176"/>
      <c r="L104" s="172"/>
      <c r="M104" s="177"/>
      <c r="N104" s="178"/>
      <c r="O104" s="178"/>
      <c r="P104" s="178"/>
      <c r="Q104" s="178"/>
      <c r="R104" s="178"/>
      <c r="S104" s="178"/>
      <c r="T104" s="179"/>
      <c r="AT104" s="173" t="s">
        <v>178</v>
      </c>
      <c r="AU104" s="173" t="s">
        <v>83</v>
      </c>
      <c r="AV104" s="14" t="s">
        <v>85</v>
      </c>
      <c r="AW104" s="14" t="s">
        <v>37</v>
      </c>
      <c r="AX104" s="14" t="s">
        <v>76</v>
      </c>
      <c r="AY104" s="173" t="s">
        <v>159</v>
      </c>
    </row>
    <row r="105" spans="1:65" s="15" customFormat="1">
      <c r="B105" s="180"/>
      <c r="D105" s="158" t="s">
        <v>178</v>
      </c>
      <c r="E105" s="181" t="s">
        <v>3</v>
      </c>
      <c r="F105" s="182" t="s">
        <v>182</v>
      </c>
      <c r="H105" s="183">
        <v>60</v>
      </c>
      <c r="I105" s="184"/>
      <c r="L105" s="180"/>
      <c r="M105" s="185"/>
      <c r="N105" s="186"/>
      <c r="O105" s="186"/>
      <c r="P105" s="186"/>
      <c r="Q105" s="186"/>
      <c r="R105" s="186"/>
      <c r="S105" s="186"/>
      <c r="T105" s="187"/>
      <c r="AT105" s="181" t="s">
        <v>178</v>
      </c>
      <c r="AU105" s="181" t="s">
        <v>83</v>
      </c>
      <c r="AV105" s="15" t="s">
        <v>174</v>
      </c>
      <c r="AW105" s="15" t="s">
        <v>37</v>
      </c>
      <c r="AX105" s="15" t="s">
        <v>83</v>
      </c>
      <c r="AY105" s="181" t="s">
        <v>159</v>
      </c>
    </row>
    <row r="106" spans="1:65" s="2" customFormat="1" ht="21.75" customHeight="1">
      <c r="A106" s="34"/>
      <c r="B106" s="144"/>
      <c r="C106" s="145" t="s">
        <v>247</v>
      </c>
      <c r="D106" s="145" t="s">
        <v>161</v>
      </c>
      <c r="E106" s="146" t="s">
        <v>990</v>
      </c>
      <c r="F106" s="147" t="s">
        <v>991</v>
      </c>
      <c r="G106" s="148" t="s">
        <v>445</v>
      </c>
      <c r="H106" s="149">
        <v>19</v>
      </c>
      <c r="I106" s="150"/>
      <c r="J106" s="151">
        <f>ROUND(I106*H106,2)</f>
        <v>0</v>
      </c>
      <c r="K106" s="147" t="s">
        <v>165</v>
      </c>
      <c r="L106" s="35"/>
      <c r="M106" s="152" t="s">
        <v>3</v>
      </c>
      <c r="N106" s="153" t="s">
        <v>47</v>
      </c>
      <c r="O106" s="55"/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174</v>
      </c>
      <c r="AT106" s="156" t="s">
        <v>161</v>
      </c>
      <c r="AU106" s="156" t="s">
        <v>83</v>
      </c>
      <c r="AY106" s="19" t="s">
        <v>159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83</v>
      </c>
      <c r="BK106" s="157">
        <f>ROUND(I106*H106,2)</f>
        <v>0</v>
      </c>
      <c r="BL106" s="19" t="s">
        <v>174</v>
      </c>
      <c r="BM106" s="156" t="s">
        <v>992</v>
      </c>
    </row>
    <row r="107" spans="1:65" s="14" customFormat="1">
      <c r="B107" s="172"/>
      <c r="D107" s="158" t="s">
        <v>178</v>
      </c>
      <c r="E107" s="173" t="s">
        <v>3</v>
      </c>
      <c r="F107" s="174" t="s">
        <v>993</v>
      </c>
      <c r="H107" s="175">
        <v>19</v>
      </c>
      <c r="I107" s="176"/>
      <c r="L107" s="172"/>
      <c r="M107" s="177"/>
      <c r="N107" s="178"/>
      <c r="O107" s="178"/>
      <c r="P107" s="178"/>
      <c r="Q107" s="178"/>
      <c r="R107" s="178"/>
      <c r="S107" s="178"/>
      <c r="T107" s="179"/>
      <c r="AT107" s="173" t="s">
        <v>178</v>
      </c>
      <c r="AU107" s="173" t="s">
        <v>83</v>
      </c>
      <c r="AV107" s="14" t="s">
        <v>85</v>
      </c>
      <c r="AW107" s="14" t="s">
        <v>37</v>
      </c>
      <c r="AX107" s="14" t="s">
        <v>76</v>
      </c>
      <c r="AY107" s="173" t="s">
        <v>159</v>
      </c>
    </row>
    <row r="108" spans="1:65" s="15" customFormat="1">
      <c r="B108" s="180"/>
      <c r="D108" s="158" t="s">
        <v>178</v>
      </c>
      <c r="E108" s="181" t="s">
        <v>3</v>
      </c>
      <c r="F108" s="182" t="s">
        <v>182</v>
      </c>
      <c r="H108" s="183">
        <v>19</v>
      </c>
      <c r="I108" s="184"/>
      <c r="L108" s="180"/>
      <c r="M108" s="185"/>
      <c r="N108" s="186"/>
      <c r="O108" s="186"/>
      <c r="P108" s="186"/>
      <c r="Q108" s="186"/>
      <c r="R108" s="186"/>
      <c r="S108" s="186"/>
      <c r="T108" s="187"/>
      <c r="AT108" s="181" t="s">
        <v>178</v>
      </c>
      <c r="AU108" s="181" t="s">
        <v>83</v>
      </c>
      <c r="AV108" s="15" t="s">
        <v>174</v>
      </c>
      <c r="AW108" s="15" t="s">
        <v>37</v>
      </c>
      <c r="AX108" s="15" t="s">
        <v>83</v>
      </c>
      <c r="AY108" s="181" t="s">
        <v>159</v>
      </c>
    </row>
    <row r="109" spans="1:65" s="2" customFormat="1" ht="21.75" customHeight="1">
      <c r="A109" s="34"/>
      <c r="B109" s="144"/>
      <c r="C109" s="145" t="s">
        <v>254</v>
      </c>
      <c r="D109" s="145" t="s">
        <v>161</v>
      </c>
      <c r="E109" s="146" t="s">
        <v>994</v>
      </c>
      <c r="F109" s="147" t="s">
        <v>995</v>
      </c>
      <c r="G109" s="148" t="s">
        <v>445</v>
      </c>
      <c r="H109" s="149">
        <v>1</v>
      </c>
      <c r="I109" s="150"/>
      <c r="J109" s="151">
        <f>ROUND(I109*H109,2)</f>
        <v>0</v>
      </c>
      <c r="K109" s="147" t="s">
        <v>165</v>
      </c>
      <c r="L109" s="35"/>
      <c r="M109" s="152" t="s">
        <v>3</v>
      </c>
      <c r="N109" s="153" t="s">
        <v>47</v>
      </c>
      <c r="O109" s="55"/>
      <c r="P109" s="154">
        <f>O109*H109</f>
        <v>0</v>
      </c>
      <c r="Q109" s="154">
        <v>0</v>
      </c>
      <c r="R109" s="154">
        <f>Q109*H109</f>
        <v>0</v>
      </c>
      <c r="S109" s="154">
        <v>0</v>
      </c>
      <c r="T109" s="15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174</v>
      </c>
      <c r="AT109" s="156" t="s">
        <v>161</v>
      </c>
      <c r="AU109" s="156" t="s">
        <v>83</v>
      </c>
      <c r="AY109" s="19" t="s">
        <v>159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83</v>
      </c>
      <c r="BK109" s="157">
        <f>ROUND(I109*H109,2)</f>
        <v>0</v>
      </c>
      <c r="BL109" s="19" t="s">
        <v>174</v>
      </c>
      <c r="BM109" s="156" t="s">
        <v>996</v>
      </c>
    </row>
    <row r="110" spans="1:65" s="2" customFormat="1" ht="16.5" customHeight="1">
      <c r="A110" s="34"/>
      <c r="B110" s="144"/>
      <c r="C110" s="145" t="s">
        <v>262</v>
      </c>
      <c r="D110" s="145" t="s">
        <v>161</v>
      </c>
      <c r="E110" s="146" t="s">
        <v>997</v>
      </c>
      <c r="F110" s="147" t="s">
        <v>998</v>
      </c>
      <c r="G110" s="148" t="s">
        <v>445</v>
      </c>
      <c r="H110" s="149">
        <v>10</v>
      </c>
      <c r="I110" s="150"/>
      <c r="J110" s="151">
        <f>ROUND(I110*H110,2)</f>
        <v>0</v>
      </c>
      <c r="K110" s="147" t="s">
        <v>165</v>
      </c>
      <c r="L110" s="35"/>
      <c r="M110" s="152" t="s">
        <v>3</v>
      </c>
      <c r="N110" s="153" t="s">
        <v>47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174</v>
      </c>
      <c r="AT110" s="156" t="s">
        <v>161</v>
      </c>
      <c r="AU110" s="156" t="s">
        <v>83</v>
      </c>
      <c r="AY110" s="19" t="s">
        <v>159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83</v>
      </c>
      <c r="BK110" s="157">
        <f>ROUND(I110*H110,2)</f>
        <v>0</v>
      </c>
      <c r="BL110" s="19" t="s">
        <v>174</v>
      </c>
      <c r="BM110" s="156" t="s">
        <v>999</v>
      </c>
    </row>
    <row r="111" spans="1:65" s="14" customFormat="1">
      <c r="B111" s="172"/>
      <c r="D111" s="158" t="s">
        <v>178</v>
      </c>
      <c r="E111" s="173" t="s">
        <v>3</v>
      </c>
      <c r="F111" s="174" t="s">
        <v>967</v>
      </c>
      <c r="H111" s="175">
        <v>10</v>
      </c>
      <c r="I111" s="176"/>
      <c r="L111" s="172"/>
      <c r="M111" s="177"/>
      <c r="N111" s="178"/>
      <c r="O111" s="178"/>
      <c r="P111" s="178"/>
      <c r="Q111" s="178"/>
      <c r="R111" s="178"/>
      <c r="S111" s="178"/>
      <c r="T111" s="179"/>
      <c r="AT111" s="173" t="s">
        <v>178</v>
      </c>
      <c r="AU111" s="173" t="s">
        <v>83</v>
      </c>
      <c r="AV111" s="14" t="s">
        <v>85</v>
      </c>
      <c r="AW111" s="14" t="s">
        <v>37</v>
      </c>
      <c r="AX111" s="14" t="s">
        <v>76</v>
      </c>
      <c r="AY111" s="173" t="s">
        <v>159</v>
      </c>
    </row>
    <row r="112" spans="1:65" s="15" customFormat="1">
      <c r="B112" s="180"/>
      <c r="D112" s="158" t="s">
        <v>178</v>
      </c>
      <c r="E112" s="181" t="s">
        <v>3</v>
      </c>
      <c r="F112" s="182" t="s">
        <v>182</v>
      </c>
      <c r="H112" s="183">
        <v>10</v>
      </c>
      <c r="I112" s="184"/>
      <c r="L112" s="180"/>
      <c r="M112" s="185"/>
      <c r="N112" s="186"/>
      <c r="O112" s="186"/>
      <c r="P112" s="186"/>
      <c r="Q112" s="186"/>
      <c r="R112" s="186"/>
      <c r="S112" s="186"/>
      <c r="T112" s="187"/>
      <c r="AT112" s="181" t="s">
        <v>178</v>
      </c>
      <c r="AU112" s="181" t="s">
        <v>83</v>
      </c>
      <c r="AV112" s="15" t="s">
        <v>174</v>
      </c>
      <c r="AW112" s="15" t="s">
        <v>37</v>
      </c>
      <c r="AX112" s="15" t="s">
        <v>83</v>
      </c>
      <c r="AY112" s="181" t="s">
        <v>159</v>
      </c>
    </row>
    <row r="113" spans="1:65" s="2" customFormat="1" ht="16.5" customHeight="1">
      <c r="A113" s="34"/>
      <c r="B113" s="144"/>
      <c r="C113" s="145" t="s">
        <v>268</v>
      </c>
      <c r="D113" s="145" t="s">
        <v>161</v>
      </c>
      <c r="E113" s="146" t="s">
        <v>1000</v>
      </c>
      <c r="F113" s="147" t="s">
        <v>1001</v>
      </c>
      <c r="G113" s="148" t="s">
        <v>445</v>
      </c>
      <c r="H113" s="149">
        <v>10</v>
      </c>
      <c r="I113" s="150"/>
      <c r="J113" s="151">
        <f>ROUND(I113*H113,2)</f>
        <v>0</v>
      </c>
      <c r="K113" s="147" t="s">
        <v>165</v>
      </c>
      <c r="L113" s="35"/>
      <c r="M113" s="152" t="s">
        <v>3</v>
      </c>
      <c r="N113" s="153" t="s">
        <v>47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174</v>
      </c>
      <c r="AT113" s="156" t="s">
        <v>161</v>
      </c>
      <c r="AU113" s="156" t="s">
        <v>83</v>
      </c>
      <c r="AY113" s="19" t="s">
        <v>159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83</v>
      </c>
      <c r="BK113" s="157">
        <f>ROUND(I113*H113,2)</f>
        <v>0</v>
      </c>
      <c r="BL113" s="19" t="s">
        <v>174</v>
      </c>
      <c r="BM113" s="156" t="s">
        <v>1002</v>
      </c>
    </row>
    <row r="114" spans="1:65" s="14" customFormat="1">
      <c r="B114" s="172"/>
      <c r="D114" s="158" t="s">
        <v>178</v>
      </c>
      <c r="E114" s="173" t="s">
        <v>3</v>
      </c>
      <c r="F114" s="174" t="s">
        <v>967</v>
      </c>
      <c r="H114" s="175">
        <v>10</v>
      </c>
      <c r="I114" s="176"/>
      <c r="L114" s="172"/>
      <c r="M114" s="177"/>
      <c r="N114" s="178"/>
      <c r="O114" s="178"/>
      <c r="P114" s="178"/>
      <c r="Q114" s="178"/>
      <c r="R114" s="178"/>
      <c r="S114" s="178"/>
      <c r="T114" s="179"/>
      <c r="AT114" s="173" t="s">
        <v>178</v>
      </c>
      <c r="AU114" s="173" t="s">
        <v>83</v>
      </c>
      <c r="AV114" s="14" t="s">
        <v>85</v>
      </c>
      <c r="AW114" s="14" t="s">
        <v>37</v>
      </c>
      <c r="AX114" s="14" t="s">
        <v>76</v>
      </c>
      <c r="AY114" s="173" t="s">
        <v>159</v>
      </c>
    </row>
    <row r="115" spans="1:65" s="15" customFormat="1">
      <c r="B115" s="180"/>
      <c r="D115" s="158" t="s">
        <v>178</v>
      </c>
      <c r="E115" s="181" t="s">
        <v>3</v>
      </c>
      <c r="F115" s="182" t="s">
        <v>182</v>
      </c>
      <c r="H115" s="183">
        <v>10</v>
      </c>
      <c r="I115" s="184"/>
      <c r="L115" s="180"/>
      <c r="M115" s="185"/>
      <c r="N115" s="186"/>
      <c r="O115" s="186"/>
      <c r="P115" s="186"/>
      <c r="Q115" s="186"/>
      <c r="R115" s="186"/>
      <c r="S115" s="186"/>
      <c r="T115" s="187"/>
      <c r="AT115" s="181" t="s">
        <v>178</v>
      </c>
      <c r="AU115" s="181" t="s">
        <v>83</v>
      </c>
      <c r="AV115" s="15" t="s">
        <v>174</v>
      </c>
      <c r="AW115" s="15" t="s">
        <v>37</v>
      </c>
      <c r="AX115" s="15" t="s">
        <v>83</v>
      </c>
      <c r="AY115" s="181" t="s">
        <v>159</v>
      </c>
    </row>
    <row r="116" spans="1:65" s="2" customFormat="1" ht="16.5" customHeight="1">
      <c r="A116" s="34"/>
      <c r="B116" s="144"/>
      <c r="C116" s="145" t="s">
        <v>9</v>
      </c>
      <c r="D116" s="145" t="s">
        <v>161</v>
      </c>
      <c r="E116" s="146" t="s">
        <v>1003</v>
      </c>
      <c r="F116" s="147" t="s">
        <v>1004</v>
      </c>
      <c r="G116" s="148" t="s">
        <v>445</v>
      </c>
      <c r="H116" s="149">
        <v>10</v>
      </c>
      <c r="I116" s="150"/>
      <c r="J116" s="151">
        <f>ROUND(I116*H116,2)</f>
        <v>0</v>
      </c>
      <c r="K116" s="147" t="s">
        <v>165</v>
      </c>
      <c r="L116" s="35"/>
      <c r="M116" s="152" t="s">
        <v>3</v>
      </c>
      <c r="N116" s="153" t="s">
        <v>47</v>
      </c>
      <c r="O116" s="55"/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174</v>
      </c>
      <c r="AT116" s="156" t="s">
        <v>161</v>
      </c>
      <c r="AU116" s="156" t="s">
        <v>83</v>
      </c>
      <c r="AY116" s="19" t="s">
        <v>159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83</v>
      </c>
      <c r="BK116" s="157">
        <f>ROUND(I116*H116,2)</f>
        <v>0</v>
      </c>
      <c r="BL116" s="19" t="s">
        <v>174</v>
      </c>
      <c r="BM116" s="156" t="s">
        <v>1005</v>
      </c>
    </row>
    <row r="117" spans="1:65" s="14" customFormat="1">
      <c r="B117" s="172"/>
      <c r="D117" s="158" t="s">
        <v>178</v>
      </c>
      <c r="E117" s="173" t="s">
        <v>3</v>
      </c>
      <c r="F117" s="174" t="s">
        <v>967</v>
      </c>
      <c r="H117" s="175">
        <v>10</v>
      </c>
      <c r="I117" s="176"/>
      <c r="L117" s="172"/>
      <c r="M117" s="177"/>
      <c r="N117" s="178"/>
      <c r="O117" s="178"/>
      <c r="P117" s="178"/>
      <c r="Q117" s="178"/>
      <c r="R117" s="178"/>
      <c r="S117" s="178"/>
      <c r="T117" s="179"/>
      <c r="AT117" s="173" t="s">
        <v>178</v>
      </c>
      <c r="AU117" s="173" t="s">
        <v>83</v>
      </c>
      <c r="AV117" s="14" t="s">
        <v>85</v>
      </c>
      <c r="AW117" s="14" t="s">
        <v>37</v>
      </c>
      <c r="AX117" s="14" t="s">
        <v>76</v>
      </c>
      <c r="AY117" s="173" t="s">
        <v>159</v>
      </c>
    </row>
    <row r="118" spans="1:65" s="15" customFormat="1">
      <c r="B118" s="180"/>
      <c r="D118" s="158" t="s">
        <v>178</v>
      </c>
      <c r="E118" s="181" t="s">
        <v>3</v>
      </c>
      <c r="F118" s="182" t="s">
        <v>182</v>
      </c>
      <c r="H118" s="183">
        <v>10</v>
      </c>
      <c r="I118" s="184"/>
      <c r="L118" s="180"/>
      <c r="M118" s="185"/>
      <c r="N118" s="186"/>
      <c r="O118" s="186"/>
      <c r="P118" s="186"/>
      <c r="Q118" s="186"/>
      <c r="R118" s="186"/>
      <c r="S118" s="186"/>
      <c r="T118" s="187"/>
      <c r="AT118" s="181" t="s">
        <v>178</v>
      </c>
      <c r="AU118" s="181" t="s">
        <v>83</v>
      </c>
      <c r="AV118" s="15" t="s">
        <v>174</v>
      </c>
      <c r="AW118" s="15" t="s">
        <v>37</v>
      </c>
      <c r="AX118" s="15" t="s">
        <v>83</v>
      </c>
      <c r="AY118" s="181" t="s">
        <v>159</v>
      </c>
    </row>
    <row r="119" spans="1:65" s="2" customFormat="1" ht="16.5" customHeight="1">
      <c r="A119" s="34"/>
      <c r="B119" s="144"/>
      <c r="C119" s="145" t="s">
        <v>282</v>
      </c>
      <c r="D119" s="145" t="s">
        <v>161</v>
      </c>
      <c r="E119" s="146" t="s">
        <v>1006</v>
      </c>
      <c r="F119" s="147" t="s">
        <v>1007</v>
      </c>
      <c r="G119" s="148" t="s">
        <v>445</v>
      </c>
      <c r="H119" s="149">
        <v>10</v>
      </c>
      <c r="I119" s="150"/>
      <c r="J119" s="151">
        <f>ROUND(I119*H119,2)</f>
        <v>0</v>
      </c>
      <c r="K119" s="147" t="s">
        <v>165</v>
      </c>
      <c r="L119" s="35"/>
      <c r="M119" s="152" t="s">
        <v>3</v>
      </c>
      <c r="N119" s="153" t="s">
        <v>47</v>
      </c>
      <c r="O119" s="55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174</v>
      </c>
      <c r="AT119" s="156" t="s">
        <v>161</v>
      </c>
      <c r="AU119" s="156" t="s">
        <v>83</v>
      </c>
      <c r="AY119" s="19" t="s">
        <v>159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83</v>
      </c>
      <c r="BK119" s="157">
        <f>ROUND(I119*H119,2)</f>
        <v>0</v>
      </c>
      <c r="BL119" s="19" t="s">
        <v>174</v>
      </c>
      <c r="BM119" s="156" t="s">
        <v>1008</v>
      </c>
    </row>
    <row r="120" spans="1:65" s="14" customFormat="1">
      <c r="B120" s="172"/>
      <c r="D120" s="158" t="s">
        <v>178</v>
      </c>
      <c r="E120" s="173" t="s">
        <v>3</v>
      </c>
      <c r="F120" s="174" t="s">
        <v>967</v>
      </c>
      <c r="H120" s="175">
        <v>10</v>
      </c>
      <c r="I120" s="176"/>
      <c r="L120" s="172"/>
      <c r="M120" s="177"/>
      <c r="N120" s="178"/>
      <c r="O120" s="178"/>
      <c r="P120" s="178"/>
      <c r="Q120" s="178"/>
      <c r="R120" s="178"/>
      <c r="S120" s="178"/>
      <c r="T120" s="179"/>
      <c r="AT120" s="173" t="s">
        <v>178</v>
      </c>
      <c r="AU120" s="173" t="s">
        <v>83</v>
      </c>
      <c r="AV120" s="14" t="s">
        <v>85</v>
      </c>
      <c r="AW120" s="14" t="s">
        <v>37</v>
      </c>
      <c r="AX120" s="14" t="s">
        <v>76</v>
      </c>
      <c r="AY120" s="173" t="s">
        <v>159</v>
      </c>
    </row>
    <row r="121" spans="1:65" s="15" customFormat="1">
      <c r="B121" s="180"/>
      <c r="D121" s="158" t="s">
        <v>178</v>
      </c>
      <c r="E121" s="181" t="s">
        <v>3</v>
      </c>
      <c r="F121" s="182" t="s">
        <v>182</v>
      </c>
      <c r="H121" s="183">
        <v>10</v>
      </c>
      <c r="I121" s="184"/>
      <c r="L121" s="180"/>
      <c r="M121" s="185"/>
      <c r="N121" s="186"/>
      <c r="O121" s="186"/>
      <c r="P121" s="186"/>
      <c r="Q121" s="186"/>
      <c r="R121" s="186"/>
      <c r="S121" s="186"/>
      <c r="T121" s="187"/>
      <c r="AT121" s="181" t="s">
        <v>178</v>
      </c>
      <c r="AU121" s="181" t="s">
        <v>83</v>
      </c>
      <c r="AV121" s="15" t="s">
        <v>174</v>
      </c>
      <c r="AW121" s="15" t="s">
        <v>37</v>
      </c>
      <c r="AX121" s="15" t="s">
        <v>83</v>
      </c>
      <c r="AY121" s="181" t="s">
        <v>159</v>
      </c>
    </row>
    <row r="122" spans="1:65" s="2" customFormat="1" ht="16.5" customHeight="1">
      <c r="A122" s="34"/>
      <c r="B122" s="144"/>
      <c r="C122" s="145" t="s">
        <v>292</v>
      </c>
      <c r="D122" s="145" t="s">
        <v>161</v>
      </c>
      <c r="E122" s="146" t="s">
        <v>1009</v>
      </c>
      <c r="F122" s="147" t="s">
        <v>1010</v>
      </c>
      <c r="G122" s="148" t="s">
        <v>445</v>
      </c>
      <c r="H122" s="149">
        <v>10</v>
      </c>
      <c r="I122" s="150"/>
      <c r="J122" s="151">
        <f>ROUND(I122*H122,2)</f>
        <v>0</v>
      </c>
      <c r="K122" s="147" t="s">
        <v>165</v>
      </c>
      <c r="L122" s="35"/>
      <c r="M122" s="152" t="s">
        <v>3</v>
      </c>
      <c r="N122" s="153" t="s">
        <v>47</v>
      </c>
      <c r="O122" s="55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174</v>
      </c>
      <c r="AT122" s="156" t="s">
        <v>161</v>
      </c>
      <c r="AU122" s="156" t="s">
        <v>83</v>
      </c>
      <c r="AY122" s="19" t="s">
        <v>159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83</v>
      </c>
      <c r="BK122" s="157">
        <f>ROUND(I122*H122,2)</f>
        <v>0</v>
      </c>
      <c r="BL122" s="19" t="s">
        <v>174</v>
      </c>
      <c r="BM122" s="156" t="s">
        <v>1011</v>
      </c>
    </row>
    <row r="123" spans="1:65" s="14" customFormat="1">
      <c r="B123" s="172"/>
      <c r="D123" s="158" t="s">
        <v>178</v>
      </c>
      <c r="E123" s="173" t="s">
        <v>3</v>
      </c>
      <c r="F123" s="174" t="s">
        <v>967</v>
      </c>
      <c r="H123" s="175">
        <v>10</v>
      </c>
      <c r="I123" s="176"/>
      <c r="L123" s="172"/>
      <c r="M123" s="177"/>
      <c r="N123" s="178"/>
      <c r="O123" s="178"/>
      <c r="P123" s="178"/>
      <c r="Q123" s="178"/>
      <c r="R123" s="178"/>
      <c r="S123" s="178"/>
      <c r="T123" s="179"/>
      <c r="AT123" s="173" t="s">
        <v>178</v>
      </c>
      <c r="AU123" s="173" t="s">
        <v>83</v>
      </c>
      <c r="AV123" s="14" t="s">
        <v>85</v>
      </c>
      <c r="AW123" s="14" t="s">
        <v>37</v>
      </c>
      <c r="AX123" s="14" t="s">
        <v>76</v>
      </c>
      <c r="AY123" s="173" t="s">
        <v>159</v>
      </c>
    </row>
    <row r="124" spans="1:65" s="15" customFormat="1">
      <c r="B124" s="180"/>
      <c r="D124" s="158" t="s">
        <v>178</v>
      </c>
      <c r="E124" s="181" t="s">
        <v>3</v>
      </c>
      <c r="F124" s="182" t="s">
        <v>182</v>
      </c>
      <c r="H124" s="183">
        <v>10</v>
      </c>
      <c r="I124" s="184"/>
      <c r="L124" s="180"/>
      <c r="M124" s="185"/>
      <c r="N124" s="186"/>
      <c r="O124" s="186"/>
      <c r="P124" s="186"/>
      <c r="Q124" s="186"/>
      <c r="R124" s="186"/>
      <c r="S124" s="186"/>
      <c r="T124" s="187"/>
      <c r="AT124" s="181" t="s">
        <v>178</v>
      </c>
      <c r="AU124" s="181" t="s">
        <v>83</v>
      </c>
      <c r="AV124" s="15" t="s">
        <v>174</v>
      </c>
      <c r="AW124" s="15" t="s">
        <v>37</v>
      </c>
      <c r="AX124" s="15" t="s">
        <v>83</v>
      </c>
      <c r="AY124" s="181" t="s">
        <v>159</v>
      </c>
    </row>
    <row r="125" spans="1:65" s="2" customFormat="1" ht="16.5" customHeight="1">
      <c r="A125" s="34"/>
      <c r="B125" s="144"/>
      <c r="C125" s="145" t="s">
        <v>299</v>
      </c>
      <c r="D125" s="145" t="s">
        <v>161</v>
      </c>
      <c r="E125" s="146" t="s">
        <v>1012</v>
      </c>
      <c r="F125" s="147" t="s">
        <v>1013</v>
      </c>
      <c r="G125" s="148" t="s">
        <v>445</v>
      </c>
      <c r="H125" s="149">
        <v>10</v>
      </c>
      <c r="I125" s="150"/>
      <c r="J125" s="151">
        <f>ROUND(I125*H125,2)</f>
        <v>0</v>
      </c>
      <c r="K125" s="147" t="s">
        <v>165</v>
      </c>
      <c r="L125" s="35"/>
      <c r="M125" s="152" t="s">
        <v>3</v>
      </c>
      <c r="N125" s="153" t="s">
        <v>47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174</v>
      </c>
      <c r="AT125" s="156" t="s">
        <v>161</v>
      </c>
      <c r="AU125" s="156" t="s">
        <v>83</v>
      </c>
      <c r="AY125" s="19" t="s">
        <v>159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83</v>
      </c>
      <c r="BK125" s="157">
        <f>ROUND(I125*H125,2)</f>
        <v>0</v>
      </c>
      <c r="BL125" s="19" t="s">
        <v>174</v>
      </c>
      <c r="BM125" s="156" t="s">
        <v>1014</v>
      </c>
    </row>
    <row r="126" spans="1:65" s="14" customFormat="1">
      <c r="B126" s="172"/>
      <c r="D126" s="158" t="s">
        <v>178</v>
      </c>
      <c r="E126" s="173" t="s">
        <v>3</v>
      </c>
      <c r="F126" s="174" t="s">
        <v>967</v>
      </c>
      <c r="H126" s="175">
        <v>10</v>
      </c>
      <c r="I126" s="176"/>
      <c r="L126" s="172"/>
      <c r="M126" s="177"/>
      <c r="N126" s="178"/>
      <c r="O126" s="178"/>
      <c r="P126" s="178"/>
      <c r="Q126" s="178"/>
      <c r="R126" s="178"/>
      <c r="S126" s="178"/>
      <c r="T126" s="179"/>
      <c r="AT126" s="173" t="s">
        <v>178</v>
      </c>
      <c r="AU126" s="173" t="s">
        <v>83</v>
      </c>
      <c r="AV126" s="14" t="s">
        <v>85</v>
      </c>
      <c r="AW126" s="14" t="s">
        <v>37</v>
      </c>
      <c r="AX126" s="14" t="s">
        <v>76</v>
      </c>
      <c r="AY126" s="173" t="s">
        <v>159</v>
      </c>
    </row>
    <row r="127" spans="1:65" s="15" customFormat="1">
      <c r="B127" s="180"/>
      <c r="D127" s="158" t="s">
        <v>178</v>
      </c>
      <c r="E127" s="181" t="s">
        <v>3</v>
      </c>
      <c r="F127" s="182" t="s">
        <v>182</v>
      </c>
      <c r="H127" s="183">
        <v>10</v>
      </c>
      <c r="I127" s="184"/>
      <c r="L127" s="180"/>
      <c r="M127" s="185"/>
      <c r="N127" s="186"/>
      <c r="O127" s="186"/>
      <c r="P127" s="186"/>
      <c r="Q127" s="186"/>
      <c r="R127" s="186"/>
      <c r="S127" s="186"/>
      <c r="T127" s="187"/>
      <c r="AT127" s="181" t="s">
        <v>178</v>
      </c>
      <c r="AU127" s="181" t="s">
        <v>83</v>
      </c>
      <c r="AV127" s="15" t="s">
        <v>174</v>
      </c>
      <c r="AW127" s="15" t="s">
        <v>37</v>
      </c>
      <c r="AX127" s="15" t="s">
        <v>83</v>
      </c>
      <c r="AY127" s="181" t="s">
        <v>159</v>
      </c>
    </row>
    <row r="128" spans="1:65" s="2" customFormat="1" ht="21.75" customHeight="1">
      <c r="A128" s="34"/>
      <c r="B128" s="144"/>
      <c r="C128" s="145" t="s">
        <v>306</v>
      </c>
      <c r="D128" s="145" t="s">
        <v>161</v>
      </c>
      <c r="E128" s="146" t="s">
        <v>1015</v>
      </c>
      <c r="F128" s="147" t="s">
        <v>1016</v>
      </c>
      <c r="G128" s="148" t="s">
        <v>198</v>
      </c>
      <c r="H128" s="149">
        <v>5.4</v>
      </c>
      <c r="I128" s="150"/>
      <c r="J128" s="151">
        <f>ROUND(I128*H128,2)</f>
        <v>0</v>
      </c>
      <c r="K128" s="147" t="s">
        <v>165</v>
      </c>
      <c r="L128" s="35"/>
      <c r="M128" s="152" t="s">
        <v>3</v>
      </c>
      <c r="N128" s="153" t="s">
        <v>47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174</v>
      </c>
      <c r="AT128" s="156" t="s">
        <v>161</v>
      </c>
      <c r="AU128" s="156" t="s">
        <v>83</v>
      </c>
      <c r="AY128" s="19" t="s">
        <v>159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83</v>
      </c>
      <c r="BK128" s="157">
        <f>ROUND(I128*H128,2)</f>
        <v>0</v>
      </c>
      <c r="BL128" s="19" t="s">
        <v>174</v>
      </c>
      <c r="BM128" s="156" t="s">
        <v>1017</v>
      </c>
    </row>
    <row r="129" spans="1:65" s="14" customFormat="1">
      <c r="B129" s="172"/>
      <c r="D129" s="158" t="s">
        <v>178</v>
      </c>
      <c r="E129" s="173" t="s">
        <v>3</v>
      </c>
      <c r="F129" s="174" t="s">
        <v>1018</v>
      </c>
      <c r="H129" s="175">
        <v>5.4</v>
      </c>
      <c r="I129" s="176"/>
      <c r="L129" s="172"/>
      <c r="M129" s="177"/>
      <c r="N129" s="178"/>
      <c r="O129" s="178"/>
      <c r="P129" s="178"/>
      <c r="Q129" s="178"/>
      <c r="R129" s="178"/>
      <c r="S129" s="178"/>
      <c r="T129" s="179"/>
      <c r="AT129" s="173" t="s">
        <v>178</v>
      </c>
      <c r="AU129" s="173" t="s">
        <v>83</v>
      </c>
      <c r="AV129" s="14" t="s">
        <v>85</v>
      </c>
      <c r="AW129" s="14" t="s">
        <v>37</v>
      </c>
      <c r="AX129" s="14" t="s">
        <v>76</v>
      </c>
      <c r="AY129" s="173" t="s">
        <v>159</v>
      </c>
    </row>
    <row r="130" spans="1:65" s="15" customFormat="1">
      <c r="B130" s="180"/>
      <c r="D130" s="158" t="s">
        <v>178</v>
      </c>
      <c r="E130" s="181" t="s">
        <v>3</v>
      </c>
      <c r="F130" s="182" t="s">
        <v>182</v>
      </c>
      <c r="H130" s="183">
        <v>5.4</v>
      </c>
      <c r="I130" s="184"/>
      <c r="L130" s="180"/>
      <c r="M130" s="185"/>
      <c r="N130" s="186"/>
      <c r="O130" s="186"/>
      <c r="P130" s="186"/>
      <c r="Q130" s="186"/>
      <c r="R130" s="186"/>
      <c r="S130" s="186"/>
      <c r="T130" s="187"/>
      <c r="AT130" s="181" t="s">
        <v>178</v>
      </c>
      <c r="AU130" s="181" t="s">
        <v>83</v>
      </c>
      <c r="AV130" s="15" t="s">
        <v>174</v>
      </c>
      <c r="AW130" s="15" t="s">
        <v>37</v>
      </c>
      <c r="AX130" s="15" t="s">
        <v>83</v>
      </c>
      <c r="AY130" s="181" t="s">
        <v>159</v>
      </c>
    </row>
    <row r="131" spans="1:65" s="2" customFormat="1" ht="21.75" customHeight="1">
      <c r="A131" s="34"/>
      <c r="B131" s="144"/>
      <c r="C131" s="145" t="s">
        <v>319</v>
      </c>
      <c r="D131" s="145" t="s">
        <v>161</v>
      </c>
      <c r="E131" s="146" t="s">
        <v>1019</v>
      </c>
      <c r="F131" s="147" t="s">
        <v>1020</v>
      </c>
      <c r="G131" s="148" t="s">
        <v>198</v>
      </c>
      <c r="H131" s="149">
        <v>199.74</v>
      </c>
      <c r="I131" s="150"/>
      <c r="J131" s="151">
        <f>ROUND(I131*H131,2)</f>
        <v>0</v>
      </c>
      <c r="K131" s="147" t="s">
        <v>165</v>
      </c>
      <c r="L131" s="35"/>
      <c r="M131" s="152" t="s">
        <v>3</v>
      </c>
      <c r="N131" s="153" t="s">
        <v>47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174</v>
      </c>
      <c r="AT131" s="156" t="s">
        <v>161</v>
      </c>
      <c r="AU131" s="156" t="s">
        <v>83</v>
      </c>
      <c r="AY131" s="19" t="s">
        <v>159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83</v>
      </c>
      <c r="BK131" s="157">
        <f>ROUND(I131*H131,2)</f>
        <v>0</v>
      </c>
      <c r="BL131" s="19" t="s">
        <v>174</v>
      </c>
      <c r="BM131" s="156" t="s">
        <v>1021</v>
      </c>
    </row>
    <row r="132" spans="1:65" s="2" customFormat="1" ht="21.75" customHeight="1">
      <c r="A132" s="34"/>
      <c r="B132" s="144"/>
      <c r="C132" s="145" t="s">
        <v>8</v>
      </c>
      <c r="D132" s="145" t="s">
        <v>161</v>
      </c>
      <c r="E132" s="146" t="s">
        <v>1022</v>
      </c>
      <c r="F132" s="147" t="s">
        <v>1023</v>
      </c>
      <c r="G132" s="148" t="s">
        <v>198</v>
      </c>
      <c r="H132" s="149">
        <v>18.600000000000001</v>
      </c>
      <c r="I132" s="150"/>
      <c r="J132" s="151">
        <f>ROUND(I132*H132,2)</f>
        <v>0</v>
      </c>
      <c r="K132" s="147" t="s">
        <v>165</v>
      </c>
      <c r="L132" s="35"/>
      <c r="M132" s="152" t="s">
        <v>3</v>
      </c>
      <c r="N132" s="153" t="s">
        <v>47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174</v>
      </c>
      <c r="AT132" s="156" t="s">
        <v>161</v>
      </c>
      <c r="AU132" s="156" t="s">
        <v>83</v>
      </c>
      <c r="AY132" s="19" t="s">
        <v>159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83</v>
      </c>
      <c r="BK132" s="157">
        <f>ROUND(I132*H132,2)</f>
        <v>0</v>
      </c>
      <c r="BL132" s="19" t="s">
        <v>174</v>
      </c>
      <c r="BM132" s="156" t="s">
        <v>1024</v>
      </c>
    </row>
    <row r="133" spans="1:65" s="14" customFormat="1">
      <c r="B133" s="172"/>
      <c r="D133" s="158" t="s">
        <v>178</v>
      </c>
      <c r="E133" s="173" t="s">
        <v>3</v>
      </c>
      <c r="F133" s="174" t="s">
        <v>1025</v>
      </c>
      <c r="H133" s="175">
        <v>18.600000000000001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178</v>
      </c>
      <c r="AU133" s="173" t="s">
        <v>83</v>
      </c>
      <c r="AV133" s="14" t="s">
        <v>85</v>
      </c>
      <c r="AW133" s="14" t="s">
        <v>37</v>
      </c>
      <c r="AX133" s="14" t="s">
        <v>76</v>
      </c>
      <c r="AY133" s="173" t="s">
        <v>159</v>
      </c>
    </row>
    <row r="134" spans="1:65" s="15" customFormat="1">
      <c r="B134" s="180"/>
      <c r="D134" s="158" t="s">
        <v>178</v>
      </c>
      <c r="E134" s="181" t="s">
        <v>3</v>
      </c>
      <c r="F134" s="182" t="s">
        <v>182</v>
      </c>
      <c r="H134" s="183">
        <v>18.600000000000001</v>
      </c>
      <c r="I134" s="184"/>
      <c r="L134" s="180"/>
      <c r="M134" s="185"/>
      <c r="N134" s="186"/>
      <c r="O134" s="186"/>
      <c r="P134" s="186"/>
      <c r="Q134" s="186"/>
      <c r="R134" s="186"/>
      <c r="S134" s="186"/>
      <c r="T134" s="187"/>
      <c r="AT134" s="181" t="s">
        <v>178</v>
      </c>
      <c r="AU134" s="181" t="s">
        <v>83</v>
      </c>
      <c r="AV134" s="15" t="s">
        <v>174</v>
      </c>
      <c r="AW134" s="15" t="s">
        <v>37</v>
      </c>
      <c r="AX134" s="15" t="s">
        <v>83</v>
      </c>
      <c r="AY134" s="181" t="s">
        <v>159</v>
      </c>
    </row>
    <row r="135" spans="1:65" s="2" customFormat="1" ht="16.5" customHeight="1">
      <c r="A135" s="34"/>
      <c r="B135" s="144"/>
      <c r="C135" s="145" t="s">
        <v>331</v>
      </c>
      <c r="D135" s="145" t="s">
        <v>161</v>
      </c>
      <c r="E135" s="146" t="s">
        <v>1026</v>
      </c>
      <c r="F135" s="147" t="s">
        <v>1027</v>
      </c>
      <c r="G135" s="148" t="s">
        <v>445</v>
      </c>
      <c r="H135" s="149">
        <v>20</v>
      </c>
      <c r="I135" s="150"/>
      <c r="J135" s="151">
        <f>ROUND(I135*H135,2)</f>
        <v>0</v>
      </c>
      <c r="K135" s="147" t="s">
        <v>165</v>
      </c>
      <c r="L135" s="35"/>
      <c r="M135" s="152" t="s">
        <v>3</v>
      </c>
      <c r="N135" s="153" t="s">
        <v>47</v>
      </c>
      <c r="O135" s="55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174</v>
      </c>
      <c r="AT135" s="156" t="s">
        <v>161</v>
      </c>
      <c r="AU135" s="156" t="s">
        <v>83</v>
      </c>
      <c r="AY135" s="19" t="s">
        <v>159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83</v>
      </c>
      <c r="BK135" s="157">
        <f>ROUND(I135*H135,2)</f>
        <v>0</v>
      </c>
      <c r="BL135" s="19" t="s">
        <v>174</v>
      </c>
      <c r="BM135" s="156" t="s">
        <v>1028</v>
      </c>
    </row>
    <row r="136" spans="1:65" s="14" customFormat="1">
      <c r="B136" s="172"/>
      <c r="D136" s="158" t="s">
        <v>178</v>
      </c>
      <c r="E136" s="173" t="s">
        <v>3</v>
      </c>
      <c r="F136" s="174" t="s">
        <v>1029</v>
      </c>
      <c r="H136" s="175">
        <v>20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178</v>
      </c>
      <c r="AU136" s="173" t="s">
        <v>83</v>
      </c>
      <c r="AV136" s="14" t="s">
        <v>85</v>
      </c>
      <c r="AW136" s="14" t="s">
        <v>37</v>
      </c>
      <c r="AX136" s="14" t="s">
        <v>76</v>
      </c>
      <c r="AY136" s="173" t="s">
        <v>159</v>
      </c>
    </row>
    <row r="137" spans="1:65" s="15" customFormat="1">
      <c r="B137" s="180"/>
      <c r="D137" s="158" t="s">
        <v>178</v>
      </c>
      <c r="E137" s="181" t="s">
        <v>3</v>
      </c>
      <c r="F137" s="182" t="s">
        <v>182</v>
      </c>
      <c r="H137" s="183">
        <v>20</v>
      </c>
      <c r="I137" s="184"/>
      <c r="L137" s="180"/>
      <c r="M137" s="185"/>
      <c r="N137" s="186"/>
      <c r="O137" s="186"/>
      <c r="P137" s="186"/>
      <c r="Q137" s="186"/>
      <c r="R137" s="186"/>
      <c r="S137" s="186"/>
      <c r="T137" s="187"/>
      <c r="AT137" s="181" t="s">
        <v>178</v>
      </c>
      <c r="AU137" s="181" t="s">
        <v>83</v>
      </c>
      <c r="AV137" s="15" t="s">
        <v>174</v>
      </c>
      <c r="AW137" s="15" t="s">
        <v>37</v>
      </c>
      <c r="AX137" s="15" t="s">
        <v>83</v>
      </c>
      <c r="AY137" s="181" t="s">
        <v>159</v>
      </c>
    </row>
    <row r="138" spans="1:65" s="2" customFormat="1" ht="16.5" customHeight="1">
      <c r="A138" s="34"/>
      <c r="B138" s="144"/>
      <c r="C138" s="145" t="s">
        <v>339</v>
      </c>
      <c r="D138" s="145" t="s">
        <v>161</v>
      </c>
      <c r="E138" s="146" t="s">
        <v>1030</v>
      </c>
      <c r="F138" s="147" t="s">
        <v>1031</v>
      </c>
      <c r="G138" s="148" t="s">
        <v>445</v>
      </c>
      <c r="H138" s="149">
        <v>42</v>
      </c>
      <c r="I138" s="150"/>
      <c r="J138" s="151">
        <f>ROUND(I138*H138,2)</f>
        <v>0</v>
      </c>
      <c r="K138" s="147" t="s">
        <v>165</v>
      </c>
      <c r="L138" s="35"/>
      <c r="M138" s="152" t="s">
        <v>3</v>
      </c>
      <c r="N138" s="153" t="s">
        <v>47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174</v>
      </c>
      <c r="AT138" s="156" t="s">
        <v>161</v>
      </c>
      <c r="AU138" s="156" t="s">
        <v>83</v>
      </c>
      <c r="AY138" s="19" t="s">
        <v>159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83</v>
      </c>
      <c r="BK138" s="157">
        <f>ROUND(I138*H138,2)</f>
        <v>0</v>
      </c>
      <c r="BL138" s="19" t="s">
        <v>174</v>
      </c>
      <c r="BM138" s="156" t="s">
        <v>1032</v>
      </c>
    </row>
    <row r="139" spans="1:65" s="14" customFormat="1">
      <c r="B139" s="172"/>
      <c r="D139" s="158" t="s">
        <v>178</v>
      </c>
      <c r="E139" s="173" t="s">
        <v>3</v>
      </c>
      <c r="F139" s="174" t="s">
        <v>1033</v>
      </c>
      <c r="H139" s="175">
        <v>42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178</v>
      </c>
      <c r="AU139" s="173" t="s">
        <v>83</v>
      </c>
      <c r="AV139" s="14" t="s">
        <v>85</v>
      </c>
      <c r="AW139" s="14" t="s">
        <v>37</v>
      </c>
      <c r="AX139" s="14" t="s">
        <v>76</v>
      </c>
      <c r="AY139" s="173" t="s">
        <v>159</v>
      </c>
    </row>
    <row r="140" spans="1:65" s="15" customFormat="1">
      <c r="B140" s="180"/>
      <c r="D140" s="158" t="s">
        <v>178</v>
      </c>
      <c r="E140" s="181" t="s">
        <v>3</v>
      </c>
      <c r="F140" s="182" t="s">
        <v>182</v>
      </c>
      <c r="H140" s="183">
        <v>42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178</v>
      </c>
      <c r="AU140" s="181" t="s">
        <v>83</v>
      </c>
      <c r="AV140" s="15" t="s">
        <v>174</v>
      </c>
      <c r="AW140" s="15" t="s">
        <v>37</v>
      </c>
      <c r="AX140" s="15" t="s">
        <v>83</v>
      </c>
      <c r="AY140" s="181" t="s">
        <v>159</v>
      </c>
    </row>
    <row r="141" spans="1:65" s="2" customFormat="1" ht="21.75" customHeight="1">
      <c r="A141" s="34"/>
      <c r="B141" s="144"/>
      <c r="C141" s="145" t="s">
        <v>345</v>
      </c>
      <c r="D141" s="145" t="s">
        <v>161</v>
      </c>
      <c r="E141" s="146" t="s">
        <v>1034</v>
      </c>
      <c r="F141" s="147" t="s">
        <v>1035</v>
      </c>
      <c r="G141" s="148" t="s">
        <v>445</v>
      </c>
      <c r="H141" s="149">
        <v>1</v>
      </c>
      <c r="I141" s="150"/>
      <c r="J141" s="151">
        <f t="shared" ref="J141:J149" si="10">ROUND(I141*H141,2)</f>
        <v>0</v>
      </c>
      <c r="K141" s="147" t="s">
        <v>165</v>
      </c>
      <c r="L141" s="35"/>
      <c r="M141" s="152" t="s">
        <v>3</v>
      </c>
      <c r="N141" s="153" t="s">
        <v>47</v>
      </c>
      <c r="O141" s="55"/>
      <c r="P141" s="154">
        <f t="shared" ref="P141:P149" si="11">O141*H141</f>
        <v>0</v>
      </c>
      <c r="Q141" s="154">
        <v>0</v>
      </c>
      <c r="R141" s="154">
        <f t="shared" ref="R141:R149" si="12">Q141*H141</f>
        <v>0</v>
      </c>
      <c r="S141" s="154">
        <v>0</v>
      </c>
      <c r="T141" s="155">
        <f t="shared" ref="T141:T149" si="13"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174</v>
      </c>
      <c r="AT141" s="156" t="s">
        <v>161</v>
      </c>
      <c r="AU141" s="156" t="s">
        <v>83</v>
      </c>
      <c r="AY141" s="19" t="s">
        <v>159</v>
      </c>
      <c r="BE141" s="157">
        <f t="shared" ref="BE141:BE149" si="14">IF(N141="základní",J141,0)</f>
        <v>0</v>
      </c>
      <c r="BF141" s="157">
        <f t="shared" ref="BF141:BF149" si="15">IF(N141="snížená",J141,0)</f>
        <v>0</v>
      </c>
      <c r="BG141" s="157">
        <f t="shared" ref="BG141:BG149" si="16">IF(N141="zákl. přenesená",J141,0)</f>
        <v>0</v>
      </c>
      <c r="BH141" s="157">
        <f t="shared" ref="BH141:BH149" si="17">IF(N141="sníž. přenesená",J141,0)</f>
        <v>0</v>
      </c>
      <c r="BI141" s="157">
        <f t="shared" ref="BI141:BI149" si="18">IF(N141="nulová",J141,0)</f>
        <v>0</v>
      </c>
      <c r="BJ141" s="19" t="s">
        <v>83</v>
      </c>
      <c r="BK141" s="157">
        <f t="shared" ref="BK141:BK149" si="19">ROUND(I141*H141,2)</f>
        <v>0</v>
      </c>
      <c r="BL141" s="19" t="s">
        <v>174</v>
      </c>
      <c r="BM141" s="156" t="s">
        <v>1036</v>
      </c>
    </row>
    <row r="142" spans="1:65" s="2" customFormat="1" ht="16.5" customHeight="1">
      <c r="A142" s="34"/>
      <c r="B142" s="144"/>
      <c r="C142" s="145" t="s">
        <v>352</v>
      </c>
      <c r="D142" s="145" t="s">
        <v>161</v>
      </c>
      <c r="E142" s="146" t="s">
        <v>1037</v>
      </c>
      <c r="F142" s="147" t="s">
        <v>1038</v>
      </c>
      <c r="G142" s="148" t="s">
        <v>445</v>
      </c>
      <c r="H142" s="149">
        <v>1</v>
      </c>
      <c r="I142" s="150"/>
      <c r="J142" s="151">
        <f t="shared" si="10"/>
        <v>0</v>
      </c>
      <c r="K142" s="147" t="s">
        <v>165</v>
      </c>
      <c r="L142" s="35"/>
      <c r="M142" s="152" t="s">
        <v>3</v>
      </c>
      <c r="N142" s="153" t="s">
        <v>47</v>
      </c>
      <c r="O142" s="55"/>
      <c r="P142" s="154">
        <f t="shared" si="11"/>
        <v>0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174</v>
      </c>
      <c r="AT142" s="156" t="s">
        <v>161</v>
      </c>
      <c r="AU142" s="156" t="s">
        <v>83</v>
      </c>
      <c r="AY142" s="19" t="s">
        <v>159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9" t="s">
        <v>83</v>
      </c>
      <c r="BK142" s="157">
        <f t="shared" si="19"/>
        <v>0</v>
      </c>
      <c r="BL142" s="19" t="s">
        <v>174</v>
      </c>
      <c r="BM142" s="156" t="s">
        <v>1039</v>
      </c>
    </row>
    <row r="143" spans="1:65" s="2" customFormat="1" ht="16.5" customHeight="1">
      <c r="A143" s="34"/>
      <c r="B143" s="144"/>
      <c r="C143" s="145" t="s">
        <v>358</v>
      </c>
      <c r="D143" s="145" t="s">
        <v>161</v>
      </c>
      <c r="E143" s="146" t="s">
        <v>1040</v>
      </c>
      <c r="F143" s="147" t="s">
        <v>1041</v>
      </c>
      <c r="G143" s="148" t="s">
        <v>445</v>
      </c>
      <c r="H143" s="149">
        <v>9</v>
      </c>
      <c r="I143" s="150"/>
      <c r="J143" s="151">
        <f t="shared" si="10"/>
        <v>0</v>
      </c>
      <c r="K143" s="147" t="s">
        <v>165</v>
      </c>
      <c r="L143" s="35"/>
      <c r="M143" s="152" t="s">
        <v>3</v>
      </c>
      <c r="N143" s="153" t="s">
        <v>47</v>
      </c>
      <c r="O143" s="55"/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174</v>
      </c>
      <c r="AT143" s="156" t="s">
        <v>161</v>
      </c>
      <c r="AU143" s="156" t="s">
        <v>83</v>
      </c>
      <c r="AY143" s="19" t="s">
        <v>159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9" t="s">
        <v>83</v>
      </c>
      <c r="BK143" s="157">
        <f t="shared" si="19"/>
        <v>0</v>
      </c>
      <c r="BL143" s="19" t="s">
        <v>174</v>
      </c>
      <c r="BM143" s="156" t="s">
        <v>1042</v>
      </c>
    </row>
    <row r="144" spans="1:65" s="2" customFormat="1" ht="16.5" customHeight="1">
      <c r="A144" s="34"/>
      <c r="B144" s="144"/>
      <c r="C144" s="145" t="s">
        <v>312</v>
      </c>
      <c r="D144" s="145" t="s">
        <v>161</v>
      </c>
      <c r="E144" s="146" t="s">
        <v>1043</v>
      </c>
      <c r="F144" s="147" t="s">
        <v>1044</v>
      </c>
      <c r="G144" s="148" t="s">
        <v>445</v>
      </c>
      <c r="H144" s="149">
        <v>10</v>
      </c>
      <c r="I144" s="150"/>
      <c r="J144" s="151">
        <f t="shared" si="10"/>
        <v>0</v>
      </c>
      <c r="K144" s="147" t="s">
        <v>165</v>
      </c>
      <c r="L144" s="35"/>
      <c r="M144" s="152" t="s">
        <v>3</v>
      </c>
      <c r="N144" s="153" t="s">
        <v>47</v>
      </c>
      <c r="O144" s="55"/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174</v>
      </c>
      <c r="AT144" s="156" t="s">
        <v>161</v>
      </c>
      <c r="AU144" s="156" t="s">
        <v>83</v>
      </c>
      <c r="AY144" s="19" t="s">
        <v>159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9" t="s">
        <v>83</v>
      </c>
      <c r="BK144" s="157">
        <f t="shared" si="19"/>
        <v>0</v>
      </c>
      <c r="BL144" s="19" t="s">
        <v>174</v>
      </c>
      <c r="BM144" s="156" t="s">
        <v>1045</v>
      </c>
    </row>
    <row r="145" spans="1:65" s="2" customFormat="1" ht="16.5" customHeight="1">
      <c r="A145" s="34"/>
      <c r="B145" s="144"/>
      <c r="C145" s="145" t="s">
        <v>527</v>
      </c>
      <c r="D145" s="145" t="s">
        <v>161</v>
      </c>
      <c r="E145" s="146" t="s">
        <v>1046</v>
      </c>
      <c r="F145" s="147" t="s">
        <v>1047</v>
      </c>
      <c r="G145" s="148" t="s">
        <v>445</v>
      </c>
      <c r="H145" s="149">
        <v>1</v>
      </c>
      <c r="I145" s="150"/>
      <c r="J145" s="151">
        <f t="shared" si="10"/>
        <v>0</v>
      </c>
      <c r="K145" s="147" t="s">
        <v>165</v>
      </c>
      <c r="L145" s="35"/>
      <c r="M145" s="152" t="s">
        <v>3</v>
      </c>
      <c r="N145" s="153" t="s">
        <v>47</v>
      </c>
      <c r="O145" s="55"/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174</v>
      </c>
      <c r="AT145" s="156" t="s">
        <v>161</v>
      </c>
      <c r="AU145" s="156" t="s">
        <v>83</v>
      </c>
      <c r="AY145" s="19" t="s">
        <v>159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9" t="s">
        <v>83</v>
      </c>
      <c r="BK145" s="157">
        <f t="shared" si="19"/>
        <v>0</v>
      </c>
      <c r="BL145" s="19" t="s">
        <v>174</v>
      </c>
      <c r="BM145" s="156" t="s">
        <v>1048</v>
      </c>
    </row>
    <row r="146" spans="1:65" s="2" customFormat="1" ht="16.5" customHeight="1">
      <c r="A146" s="34"/>
      <c r="B146" s="144"/>
      <c r="C146" s="145" t="s">
        <v>533</v>
      </c>
      <c r="D146" s="145" t="s">
        <v>161</v>
      </c>
      <c r="E146" s="146" t="s">
        <v>1049</v>
      </c>
      <c r="F146" s="147" t="s">
        <v>1050</v>
      </c>
      <c r="G146" s="148" t="s">
        <v>445</v>
      </c>
      <c r="H146" s="149">
        <v>1</v>
      </c>
      <c r="I146" s="150"/>
      <c r="J146" s="151">
        <f t="shared" si="10"/>
        <v>0</v>
      </c>
      <c r="K146" s="147" t="s">
        <v>165</v>
      </c>
      <c r="L146" s="35"/>
      <c r="M146" s="152" t="s">
        <v>3</v>
      </c>
      <c r="N146" s="153" t="s">
        <v>47</v>
      </c>
      <c r="O146" s="55"/>
      <c r="P146" s="154">
        <f t="shared" si="11"/>
        <v>0</v>
      </c>
      <c r="Q146" s="154">
        <v>0</v>
      </c>
      <c r="R146" s="154">
        <f t="shared" si="12"/>
        <v>0</v>
      </c>
      <c r="S146" s="154">
        <v>0</v>
      </c>
      <c r="T146" s="155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174</v>
      </c>
      <c r="AT146" s="156" t="s">
        <v>161</v>
      </c>
      <c r="AU146" s="156" t="s">
        <v>83</v>
      </c>
      <c r="AY146" s="19" t="s">
        <v>159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9" t="s">
        <v>83</v>
      </c>
      <c r="BK146" s="157">
        <f t="shared" si="19"/>
        <v>0</v>
      </c>
      <c r="BL146" s="19" t="s">
        <v>174</v>
      </c>
      <c r="BM146" s="156" t="s">
        <v>1051</v>
      </c>
    </row>
    <row r="147" spans="1:65" s="2" customFormat="1" ht="21.75" customHeight="1">
      <c r="A147" s="34"/>
      <c r="B147" s="144"/>
      <c r="C147" s="145" t="s">
        <v>538</v>
      </c>
      <c r="D147" s="145" t="s">
        <v>161</v>
      </c>
      <c r="E147" s="146" t="s">
        <v>1052</v>
      </c>
      <c r="F147" s="147" t="s">
        <v>1053</v>
      </c>
      <c r="G147" s="148" t="s">
        <v>198</v>
      </c>
      <c r="H147" s="149">
        <v>258.39999999999998</v>
      </c>
      <c r="I147" s="150"/>
      <c r="J147" s="151">
        <f t="shared" si="10"/>
        <v>0</v>
      </c>
      <c r="K147" s="147" t="s">
        <v>165</v>
      </c>
      <c r="L147" s="35"/>
      <c r="M147" s="152" t="s">
        <v>3</v>
      </c>
      <c r="N147" s="153" t="s">
        <v>47</v>
      </c>
      <c r="O147" s="55"/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174</v>
      </c>
      <c r="AT147" s="156" t="s">
        <v>161</v>
      </c>
      <c r="AU147" s="156" t="s">
        <v>83</v>
      </c>
      <c r="AY147" s="19" t="s">
        <v>159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9" t="s">
        <v>83</v>
      </c>
      <c r="BK147" s="157">
        <f t="shared" si="19"/>
        <v>0</v>
      </c>
      <c r="BL147" s="19" t="s">
        <v>174</v>
      </c>
      <c r="BM147" s="156" t="s">
        <v>1054</v>
      </c>
    </row>
    <row r="148" spans="1:65" s="2" customFormat="1" ht="21.75" customHeight="1">
      <c r="A148" s="34"/>
      <c r="B148" s="144"/>
      <c r="C148" s="145" t="s">
        <v>543</v>
      </c>
      <c r="D148" s="145" t="s">
        <v>161</v>
      </c>
      <c r="E148" s="146" t="s">
        <v>1055</v>
      </c>
      <c r="F148" s="147" t="s">
        <v>1056</v>
      </c>
      <c r="G148" s="148" t="s">
        <v>198</v>
      </c>
      <c r="H148" s="149">
        <v>78</v>
      </c>
      <c r="I148" s="150"/>
      <c r="J148" s="151">
        <f t="shared" si="10"/>
        <v>0</v>
      </c>
      <c r="K148" s="147" t="s">
        <v>165</v>
      </c>
      <c r="L148" s="35"/>
      <c r="M148" s="152" t="s">
        <v>3</v>
      </c>
      <c r="N148" s="153" t="s">
        <v>47</v>
      </c>
      <c r="O148" s="55"/>
      <c r="P148" s="154">
        <f t="shared" si="11"/>
        <v>0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174</v>
      </c>
      <c r="AT148" s="156" t="s">
        <v>161</v>
      </c>
      <c r="AU148" s="156" t="s">
        <v>83</v>
      </c>
      <c r="AY148" s="19" t="s">
        <v>159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9" t="s">
        <v>83</v>
      </c>
      <c r="BK148" s="157">
        <f t="shared" si="19"/>
        <v>0</v>
      </c>
      <c r="BL148" s="19" t="s">
        <v>174</v>
      </c>
      <c r="BM148" s="156" t="s">
        <v>1057</v>
      </c>
    </row>
    <row r="149" spans="1:65" s="2" customFormat="1" ht="16.5" customHeight="1">
      <c r="A149" s="34"/>
      <c r="B149" s="144"/>
      <c r="C149" s="145" t="s">
        <v>550</v>
      </c>
      <c r="D149" s="145" t="s">
        <v>161</v>
      </c>
      <c r="E149" s="146" t="s">
        <v>1058</v>
      </c>
      <c r="F149" s="147" t="s">
        <v>1059</v>
      </c>
      <c r="G149" s="148" t="s">
        <v>445</v>
      </c>
      <c r="H149" s="149">
        <v>19</v>
      </c>
      <c r="I149" s="150"/>
      <c r="J149" s="151">
        <f t="shared" si="10"/>
        <v>0</v>
      </c>
      <c r="K149" s="147" t="s">
        <v>165</v>
      </c>
      <c r="L149" s="35"/>
      <c r="M149" s="152" t="s">
        <v>3</v>
      </c>
      <c r="N149" s="153" t="s">
        <v>47</v>
      </c>
      <c r="O149" s="55"/>
      <c r="P149" s="154">
        <f t="shared" si="11"/>
        <v>0</v>
      </c>
      <c r="Q149" s="154">
        <v>0</v>
      </c>
      <c r="R149" s="154">
        <f t="shared" si="12"/>
        <v>0</v>
      </c>
      <c r="S149" s="154">
        <v>0</v>
      </c>
      <c r="T149" s="155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174</v>
      </c>
      <c r="AT149" s="156" t="s">
        <v>161</v>
      </c>
      <c r="AU149" s="156" t="s">
        <v>83</v>
      </c>
      <c r="AY149" s="19" t="s">
        <v>159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9" t="s">
        <v>83</v>
      </c>
      <c r="BK149" s="157">
        <f t="shared" si="19"/>
        <v>0</v>
      </c>
      <c r="BL149" s="19" t="s">
        <v>174</v>
      </c>
      <c r="BM149" s="156" t="s">
        <v>1060</v>
      </c>
    </row>
    <row r="150" spans="1:65" s="14" customFormat="1">
      <c r="B150" s="172"/>
      <c r="D150" s="158" t="s">
        <v>178</v>
      </c>
      <c r="E150" s="173" t="s">
        <v>3</v>
      </c>
      <c r="F150" s="174" t="s">
        <v>993</v>
      </c>
      <c r="H150" s="175">
        <v>19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178</v>
      </c>
      <c r="AU150" s="173" t="s">
        <v>83</v>
      </c>
      <c r="AV150" s="14" t="s">
        <v>85</v>
      </c>
      <c r="AW150" s="14" t="s">
        <v>37</v>
      </c>
      <c r="AX150" s="14" t="s">
        <v>76</v>
      </c>
      <c r="AY150" s="173" t="s">
        <v>159</v>
      </c>
    </row>
    <row r="151" spans="1:65" s="15" customFormat="1">
      <c r="B151" s="180"/>
      <c r="D151" s="158" t="s">
        <v>178</v>
      </c>
      <c r="E151" s="181" t="s">
        <v>3</v>
      </c>
      <c r="F151" s="182" t="s">
        <v>182</v>
      </c>
      <c r="H151" s="183">
        <v>19</v>
      </c>
      <c r="I151" s="184"/>
      <c r="L151" s="180"/>
      <c r="M151" s="185"/>
      <c r="N151" s="186"/>
      <c r="O151" s="186"/>
      <c r="P151" s="186"/>
      <c r="Q151" s="186"/>
      <c r="R151" s="186"/>
      <c r="S151" s="186"/>
      <c r="T151" s="187"/>
      <c r="AT151" s="181" t="s">
        <v>178</v>
      </c>
      <c r="AU151" s="181" t="s">
        <v>83</v>
      </c>
      <c r="AV151" s="15" t="s">
        <v>174</v>
      </c>
      <c r="AW151" s="15" t="s">
        <v>37</v>
      </c>
      <c r="AX151" s="15" t="s">
        <v>83</v>
      </c>
      <c r="AY151" s="181" t="s">
        <v>159</v>
      </c>
    </row>
    <row r="152" spans="1:65" s="2" customFormat="1" ht="16.5" customHeight="1">
      <c r="A152" s="34"/>
      <c r="B152" s="144"/>
      <c r="C152" s="145" t="s">
        <v>557</v>
      </c>
      <c r="D152" s="145" t="s">
        <v>161</v>
      </c>
      <c r="E152" s="146" t="s">
        <v>1061</v>
      </c>
      <c r="F152" s="147" t="s">
        <v>1062</v>
      </c>
      <c r="G152" s="148" t="s">
        <v>198</v>
      </c>
      <c r="H152" s="149">
        <v>78</v>
      </c>
      <c r="I152" s="150"/>
      <c r="J152" s="151">
        <f>ROUND(I152*H152,2)</f>
        <v>0</v>
      </c>
      <c r="K152" s="147" t="s">
        <v>165</v>
      </c>
      <c r="L152" s="35"/>
      <c r="M152" s="152" t="s">
        <v>3</v>
      </c>
      <c r="N152" s="153" t="s">
        <v>47</v>
      </c>
      <c r="O152" s="55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174</v>
      </c>
      <c r="AT152" s="156" t="s">
        <v>161</v>
      </c>
      <c r="AU152" s="156" t="s">
        <v>83</v>
      </c>
      <c r="AY152" s="19" t="s">
        <v>159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9" t="s">
        <v>83</v>
      </c>
      <c r="BK152" s="157">
        <f>ROUND(I152*H152,2)</f>
        <v>0</v>
      </c>
      <c r="BL152" s="19" t="s">
        <v>174</v>
      </c>
      <c r="BM152" s="156" t="s">
        <v>1063</v>
      </c>
    </row>
    <row r="153" spans="1:65" s="2" customFormat="1" ht="16.5" customHeight="1">
      <c r="A153" s="34"/>
      <c r="B153" s="144"/>
      <c r="C153" s="145" t="s">
        <v>566</v>
      </c>
      <c r="D153" s="145" t="s">
        <v>161</v>
      </c>
      <c r="E153" s="146" t="s">
        <v>1064</v>
      </c>
      <c r="F153" s="147" t="s">
        <v>1065</v>
      </c>
      <c r="G153" s="148" t="s">
        <v>198</v>
      </c>
      <c r="H153" s="149">
        <v>258.39999999999998</v>
      </c>
      <c r="I153" s="150"/>
      <c r="J153" s="151">
        <f>ROUND(I153*H153,2)</f>
        <v>0</v>
      </c>
      <c r="K153" s="147" t="s">
        <v>165</v>
      </c>
      <c r="L153" s="35"/>
      <c r="M153" s="152" t="s">
        <v>3</v>
      </c>
      <c r="N153" s="153" t="s">
        <v>47</v>
      </c>
      <c r="O153" s="55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174</v>
      </c>
      <c r="AT153" s="156" t="s">
        <v>161</v>
      </c>
      <c r="AU153" s="156" t="s">
        <v>83</v>
      </c>
      <c r="AY153" s="19" t="s">
        <v>159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9" t="s">
        <v>83</v>
      </c>
      <c r="BK153" s="157">
        <f>ROUND(I153*H153,2)</f>
        <v>0</v>
      </c>
      <c r="BL153" s="19" t="s">
        <v>174</v>
      </c>
      <c r="BM153" s="156" t="s">
        <v>1066</v>
      </c>
    </row>
    <row r="154" spans="1:65" s="2" customFormat="1" ht="16.5" customHeight="1">
      <c r="A154" s="34"/>
      <c r="B154" s="144"/>
      <c r="C154" s="145" t="s">
        <v>574</v>
      </c>
      <c r="D154" s="145" t="s">
        <v>161</v>
      </c>
      <c r="E154" s="146" t="s">
        <v>1067</v>
      </c>
      <c r="F154" s="147" t="s">
        <v>1068</v>
      </c>
      <c r="G154" s="148" t="s">
        <v>445</v>
      </c>
      <c r="H154" s="149">
        <v>1</v>
      </c>
      <c r="I154" s="150"/>
      <c r="J154" s="151">
        <f>ROUND(I154*H154,2)</f>
        <v>0</v>
      </c>
      <c r="K154" s="147" t="s">
        <v>165</v>
      </c>
      <c r="L154" s="35"/>
      <c r="M154" s="152" t="s">
        <v>3</v>
      </c>
      <c r="N154" s="153" t="s">
        <v>47</v>
      </c>
      <c r="O154" s="55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174</v>
      </c>
      <c r="AT154" s="156" t="s">
        <v>161</v>
      </c>
      <c r="AU154" s="156" t="s">
        <v>83</v>
      </c>
      <c r="AY154" s="19" t="s">
        <v>159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83</v>
      </c>
      <c r="BK154" s="157">
        <f>ROUND(I154*H154,2)</f>
        <v>0</v>
      </c>
      <c r="BL154" s="19" t="s">
        <v>174</v>
      </c>
      <c r="BM154" s="156" t="s">
        <v>1069</v>
      </c>
    </row>
    <row r="155" spans="1:65" s="2" customFormat="1" ht="16.5" customHeight="1">
      <c r="A155" s="34"/>
      <c r="B155" s="144"/>
      <c r="C155" s="145" t="s">
        <v>578</v>
      </c>
      <c r="D155" s="145" t="s">
        <v>161</v>
      </c>
      <c r="E155" s="146" t="s">
        <v>1070</v>
      </c>
      <c r="F155" s="147" t="s">
        <v>1071</v>
      </c>
      <c r="G155" s="148" t="s">
        <v>198</v>
      </c>
      <c r="H155" s="149">
        <v>30</v>
      </c>
      <c r="I155" s="150"/>
      <c r="J155" s="151">
        <f>ROUND(I155*H155,2)</f>
        <v>0</v>
      </c>
      <c r="K155" s="147" t="s">
        <v>165</v>
      </c>
      <c r="L155" s="35"/>
      <c r="M155" s="152" t="s">
        <v>3</v>
      </c>
      <c r="N155" s="153" t="s">
        <v>47</v>
      </c>
      <c r="O155" s="55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174</v>
      </c>
      <c r="AT155" s="156" t="s">
        <v>161</v>
      </c>
      <c r="AU155" s="156" t="s">
        <v>83</v>
      </c>
      <c r="AY155" s="19" t="s">
        <v>159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9" t="s">
        <v>83</v>
      </c>
      <c r="BK155" s="157">
        <f>ROUND(I155*H155,2)</f>
        <v>0</v>
      </c>
      <c r="BL155" s="19" t="s">
        <v>174</v>
      </c>
      <c r="BM155" s="156" t="s">
        <v>1072</v>
      </c>
    </row>
    <row r="156" spans="1:65" s="14" customFormat="1">
      <c r="B156" s="172"/>
      <c r="D156" s="158" t="s">
        <v>178</v>
      </c>
      <c r="E156" s="173" t="s">
        <v>3</v>
      </c>
      <c r="F156" s="174" t="s">
        <v>1073</v>
      </c>
      <c r="H156" s="175">
        <v>30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178</v>
      </c>
      <c r="AU156" s="173" t="s">
        <v>83</v>
      </c>
      <c r="AV156" s="14" t="s">
        <v>85</v>
      </c>
      <c r="AW156" s="14" t="s">
        <v>37</v>
      </c>
      <c r="AX156" s="14" t="s">
        <v>76</v>
      </c>
      <c r="AY156" s="173" t="s">
        <v>159</v>
      </c>
    </row>
    <row r="157" spans="1:65" s="15" customFormat="1">
      <c r="B157" s="180"/>
      <c r="D157" s="158" t="s">
        <v>178</v>
      </c>
      <c r="E157" s="181" t="s">
        <v>3</v>
      </c>
      <c r="F157" s="182" t="s">
        <v>182</v>
      </c>
      <c r="H157" s="183">
        <v>30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178</v>
      </c>
      <c r="AU157" s="181" t="s">
        <v>83</v>
      </c>
      <c r="AV157" s="15" t="s">
        <v>174</v>
      </c>
      <c r="AW157" s="15" t="s">
        <v>37</v>
      </c>
      <c r="AX157" s="15" t="s">
        <v>83</v>
      </c>
      <c r="AY157" s="181" t="s">
        <v>159</v>
      </c>
    </row>
    <row r="158" spans="1:65" s="2" customFormat="1" ht="16.5" customHeight="1">
      <c r="A158" s="34"/>
      <c r="B158" s="144"/>
      <c r="C158" s="145" t="s">
        <v>585</v>
      </c>
      <c r="D158" s="145" t="s">
        <v>161</v>
      </c>
      <c r="E158" s="146" t="s">
        <v>1074</v>
      </c>
      <c r="F158" s="147" t="s">
        <v>1075</v>
      </c>
      <c r="G158" s="148" t="s">
        <v>445</v>
      </c>
      <c r="H158" s="149">
        <v>4</v>
      </c>
      <c r="I158" s="150"/>
      <c r="J158" s="151">
        <f>ROUND(I158*H158,2)</f>
        <v>0</v>
      </c>
      <c r="K158" s="147" t="s">
        <v>165</v>
      </c>
      <c r="L158" s="35"/>
      <c r="M158" s="152" t="s">
        <v>3</v>
      </c>
      <c r="N158" s="153" t="s">
        <v>47</v>
      </c>
      <c r="O158" s="5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174</v>
      </c>
      <c r="AT158" s="156" t="s">
        <v>161</v>
      </c>
      <c r="AU158" s="156" t="s">
        <v>83</v>
      </c>
      <c r="AY158" s="19" t="s">
        <v>159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83</v>
      </c>
      <c r="BK158" s="157">
        <f>ROUND(I158*H158,2)</f>
        <v>0</v>
      </c>
      <c r="BL158" s="19" t="s">
        <v>174</v>
      </c>
      <c r="BM158" s="156" t="s">
        <v>1076</v>
      </c>
    </row>
    <row r="159" spans="1:65" s="2" customFormat="1" ht="16.5" customHeight="1">
      <c r="A159" s="34"/>
      <c r="B159" s="144"/>
      <c r="C159" s="145" t="s">
        <v>591</v>
      </c>
      <c r="D159" s="145" t="s">
        <v>161</v>
      </c>
      <c r="E159" s="146" t="s">
        <v>1077</v>
      </c>
      <c r="F159" s="147" t="s">
        <v>1078</v>
      </c>
      <c r="G159" s="148" t="s">
        <v>445</v>
      </c>
      <c r="H159" s="149">
        <v>2</v>
      </c>
      <c r="I159" s="150"/>
      <c r="J159" s="151">
        <f>ROUND(I159*H159,2)</f>
        <v>0</v>
      </c>
      <c r="K159" s="147" t="s">
        <v>165</v>
      </c>
      <c r="L159" s="35"/>
      <c r="M159" s="152" t="s">
        <v>3</v>
      </c>
      <c r="N159" s="153" t="s">
        <v>47</v>
      </c>
      <c r="O159" s="55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174</v>
      </c>
      <c r="AT159" s="156" t="s">
        <v>161</v>
      </c>
      <c r="AU159" s="156" t="s">
        <v>83</v>
      </c>
      <c r="AY159" s="19" t="s">
        <v>159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9" t="s">
        <v>83</v>
      </c>
      <c r="BK159" s="157">
        <f>ROUND(I159*H159,2)</f>
        <v>0</v>
      </c>
      <c r="BL159" s="19" t="s">
        <v>174</v>
      </c>
      <c r="BM159" s="156" t="s">
        <v>1079</v>
      </c>
    </row>
    <row r="160" spans="1:65" s="2" customFormat="1" ht="16.5" customHeight="1">
      <c r="A160" s="34"/>
      <c r="B160" s="144"/>
      <c r="C160" s="145" t="s">
        <v>595</v>
      </c>
      <c r="D160" s="145" t="s">
        <v>161</v>
      </c>
      <c r="E160" s="146" t="s">
        <v>1080</v>
      </c>
      <c r="F160" s="147" t="s">
        <v>1081</v>
      </c>
      <c r="G160" s="148" t="s">
        <v>445</v>
      </c>
      <c r="H160" s="149">
        <v>12</v>
      </c>
      <c r="I160" s="150"/>
      <c r="J160" s="151">
        <f>ROUND(I160*H160,2)</f>
        <v>0</v>
      </c>
      <c r="K160" s="147" t="s">
        <v>165</v>
      </c>
      <c r="L160" s="35"/>
      <c r="M160" s="152" t="s">
        <v>3</v>
      </c>
      <c r="N160" s="153" t="s">
        <v>47</v>
      </c>
      <c r="O160" s="55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174</v>
      </c>
      <c r="AT160" s="156" t="s">
        <v>161</v>
      </c>
      <c r="AU160" s="156" t="s">
        <v>83</v>
      </c>
      <c r="AY160" s="19" t="s">
        <v>159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9" t="s">
        <v>83</v>
      </c>
      <c r="BK160" s="157">
        <f>ROUND(I160*H160,2)</f>
        <v>0</v>
      </c>
      <c r="BL160" s="19" t="s">
        <v>174</v>
      </c>
      <c r="BM160" s="156" t="s">
        <v>1082</v>
      </c>
    </row>
    <row r="161" spans="1:65" s="14" customFormat="1">
      <c r="B161" s="172"/>
      <c r="D161" s="158" t="s">
        <v>178</v>
      </c>
      <c r="E161" s="173" t="s">
        <v>3</v>
      </c>
      <c r="F161" s="174" t="s">
        <v>1083</v>
      </c>
      <c r="H161" s="175">
        <v>12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178</v>
      </c>
      <c r="AU161" s="173" t="s">
        <v>83</v>
      </c>
      <c r="AV161" s="14" t="s">
        <v>85</v>
      </c>
      <c r="AW161" s="14" t="s">
        <v>37</v>
      </c>
      <c r="AX161" s="14" t="s">
        <v>76</v>
      </c>
      <c r="AY161" s="173" t="s">
        <v>159</v>
      </c>
    </row>
    <row r="162" spans="1:65" s="15" customFormat="1">
      <c r="B162" s="180"/>
      <c r="D162" s="158" t="s">
        <v>178</v>
      </c>
      <c r="E162" s="181" t="s">
        <v>3</v>
      </c>
      <c r="F162" s="182" t="s">
        <v>182</v>
      </c>
      <c r="H162" s="183">
        <v>12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178</v>
      </c>
      <c r="AU162" s="181" t="s">
        <v>83</v>
      </c>
      <c r="AV162" s="15" t="s">
        <v>174</v>
      </c>
      <c r="AW162" s="15" t="s">
        <v>37</v>
      </c>
      <c r="AX162" s="15" t="s">
        <v>83</v>
      </c>
      <c r="AY162" s="181" t="s">
        <v>159</v>
      </c>
    </row>
    <row r="163" spans="1:65" s="2" customFormat="1" ht="16.5" customHeight="1">
      <c r="A163" s="34"/>
      <c r="B163" s="144"/>
      <c r="C163" s="145" t="s">
        <v>602</v>
      </c>
      <c r="D163" s="145" t="s">
        <v>161</v>
      </c>
      <c r="E163" s="146" t="s">
        <v>1084</v>
      </c>
      <c r="F163" s="147" t="s">
        <v>1085</v>
      </c>
      <c r="G163" s="148" t="s">
        <v>445</v>
      </c>
      <c r="H163" s="149">
        <v>2</v>
      </c>
      <c r="I163" s="150"/>
      <c r="J163" s="151">
        <f>ROUND(I163*H163,2)</f>
        <v>0</v>
      </c>
      <c r="K163" s="147" t="s">
        <v>165</v>
      </c>
      <c r="L163" s="35"/>
      <c r="M163" s="152" t="s">
        <v>3</v>
      </c>
      <c r="N163" s="153" t="s">
        <v>47</v>
      </c>
      <c r="O163" s="55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174</v>
      </c>
      <c r="AT163" s="156" t="s">
        <v>161</v>
      </c>
      <c r="AU163" s="156" t="s">
        <v>83</v>
      </c>
      <c r="AY163" s="19" t="s">
        <v>159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9" t="s">
        <v>83</v>
      </c>
      <c r="BK163" s="157">
        <f>ROUND(I163*H163,2)</f>
        <v>0</v>
      </c>
      <c r="BL163" s="19" t="s">
        <v>174</v>
      </c>
      <c r="BM163" s="156" t="s">
        <v>1086</v>
      </c>
    </row>
    <row r="164" spans="1:65" s="2" customFormat="1" ht="16.5" customHeight="1">
      <c r="A164" s="34"/>
      <c r="B164" s="144"/>
      <c r="C164" s="145" t="s">
        <v>607</v>
      </c>
      <c r="D164" s="145" t="s">
        <v>161</v>
      </c>
      <c r="E164" s="146" t="s">
        <v>1087</v>
      </c>
      <c r="F164" s="147" t="s">
        <v>1007</v>
      </c>
      <c r="G164" s="148" t="s">
        <v>445</v>
      </c>
      <c r="H164" s="149">
        <v>2</v>
      </c>
      <c r="I164" s="150"/>
      <c r="J164" s="151">
        <f>ROUND(I164*H164,2)</f>
        <v>0</v>
      </c>
      <c r="K164" s="147" t="s">
        <v>165</v>
      </c>
      <c r="L164" s="35"/>
      <c r="M164" s="152" t="s">
        <v>3</v>
      </c>
      <c r="N164" s="153" t="s">
        <v>47</v>
      </c>
      <c r="O164" s="55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174</v>
      </c>
      <c r="AT164" s="156" t="s">
        <v>161</v>
      </c>
      <c r="AU164" s="156" t="s">
        <v>83</v>
      </c>
      <c r="AY164" s="19" t="s">
        <v>159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83</v>
      </c>
      <c r="BK164" s="157">
        <f>ROUND(I164*H164,2)</f>
        <v>0</v>
      </c>
      <c r="BL164" s="19" t="s">
        <v>174</v>
      </c>
      <c r="BM164" s="156" t="s">
        <v>1088</v>
      </c>
    </row>
    <row r="165" spans="1:65" s="2" customFormat="1" ht="16.5" customHeight="1">
      <c r="A165" s="34"/>
      <c r="B165" s="144"/>
      <c r="C165" s="145" t="s">
        <v>614</v>
      </c>
      <c r="D165" s="145" t="s">
        <v>161</v>
      </c>
      <c r="E165" s="146" t="s">
        <v>1089</v>
      </c>
      <c r="F165" s="147" t="s">
        <v>1090</v>
      </c>
      <c r="G165" s="148" t="s">
        <v>445</v>
      </c>
      <c r="H165" s="149">
        <v>2</v>
      </c>
      <c r="I165" s="150"/>
      <c r="J165" s="151">
        <f>ROUND(I165*H165,2)</f>
        <v>0</v>
      </c>
      <c r="K165" s="147" t="s">
        <v>165</v>
      </c>
      <c r="L165" s="35"/>
      <c r="M165" s="152" t="s">
        <v>3</v>
      </c>
      <c r="N165" s="153" t="s">
        <v>47</v>
      </c>
      <c r="O165" s="55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174</v>
      </c>
      <c r="AT165" s="156" t="s">
        <v>161</v>
      </c>
      <c r="AU165" s="156" t="s">
        <v>83</v>
      </c>
      <c r="AY165" s="19" t="s">
        <v>159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83</v>
      </c>
      <c r="BK165" s="157">
        <f>ROUND(I165*H165,2)</f>
        <v>0</v>
      </c>
      <c r="BL165" s="19" t="s">
        <v>174</v>
      </c>
      <c r="BM165" s="156" t="s">
        <v>1091</v>
      </c>
    </row>
    <row r="166" spans="1:65" s="2" customFormat="1" ht="21.75" customHeight="1">
      <c r="A166" s="34"/>
      <c r="B166" s="144"/>
      <c r="C166" s="145" t="s">
        <v>621</v>
      </c>
      <c r="D166" s="145" t="s">
        <v>161</v>
      </c>
      <c r="E166" s="146" t="s">
        <v>1092</v>
      </c>
      <c r="F166" s="147" t="s">
        <v>1093</v>
      </c>
      <c r="G166" s="148" t="s">
        <v>198</v>
      </c>
      <c r="H166" s="149">
        <v>14</v>
      </c>
      <c r="I166" s="150"/>
      <c r="J166" s="151">
        <f>ROUND(I166*H166,2)</f>
        <v>0</v>
      </c>
      <c r="K166" s="147" t="s">
        <v>165</v>
      </c>
      <c r="L166" s="35"/>
      <c r="M166" s="152" t="s">
        <v>3</v>
      </c>
      <c r="N166" s="153" t="s">
        <v>47</v>
      </c>
      <c r="O166" s="55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174</v>
      </c>
      <c r="AT166" s="156" t="s">
        <v>161</v>
      </c>
      <c r="AU166" s="156" t="s">
        <v>83</v>
      </c>
      <c r="AY166" s="19" t="s">
        <v>159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83</v>
      </c>
      <c r="BK166" s="157">
        <f>ROUND(I166*H166,2)</f>
        <v>0</v>
      </c>
      <c r="BL166" s="19" t="s">
        <v>174</v>
      </c>
      <c r="BM166" s="156" t="s">
        <v>1094</v>
      </c>
    </row>
    <row r="167" spans="1:65" s="14" customFormat="1">
      <c r="B167" s="172"/>
      <c r="D167" s="158" t="s">
        <v>178</v>
      </c>
      <c r="E167" s="173" t="s">
        <v>3</v>
      </c>
      <c r="F167" s="174" t="s">
        <v>1095</v>
      </c>
      <c r="H167" s="175">
        <v>14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178</v>
      </c>
      <c r="AU167" s="173" t="s">
        <v>83</v>
      </c>
      <c r="AV167" s="14" t="s">
        <v>85</v>
      </c>
      <c r="AW167" s="14" t="s">
        <v>37</v>
      </c>
      <c r="AX167" s="14" t="s">
        <v>76</v>
      </c>
      <c r="AY167" s="173" t="s">
        <v>159</v>
      </c>
    </row>
    <row r="168" spans="1:65" s="15" customFormat="1">
      <c r="B168" s="180"/>
      <c r="D168" s="158" t="s">
        <v>178</v>
      </c>
      <c r="E168" s="181" t="s">
        <v>3</v>
      </c>
      <c r="F168" s="182" t="s">
        <v>182</v>
      </c>
      <c r="H168" s="183">
        <v>14</v>
      </c>
      <c r="I168" s="184"/>
      <c r="L168" s="180"/>
      <c r="M168" s="185"/>
      <c r="N168" s="186"/>
      <c r="O168" s="186"/>
      <c r="P168" s="186"/>
      <c r="Q168" s="186"/>
      <c r="R168" s="186"/>
      <c r="S168" s="186"/>
      <c r="T168" s="187"/>
      <c r="AT168" s="181" t="s">
        <v>178</v>
      </c>
      <c r="AU168" s="181" t="s">
        <v>83</v>
      </c>
      <c r="AV168" s="15" t="s">
        <v>174</v>
      </c>
      <c r="AW168" s="15" t="s">
        <v>37</v>
      </c>
      <c r="AX168" s="15" t="s">
        <v>83</v>
      </c>
      <c r="AY168" s="181" t="s">
        <v>159</v>
      </c>
    </row>
    <row r="169" spans="1:65" s="2" customFormat="1" ht="21.75" customHeight="1">
      <c r="A169" s="34"/>
      <c r="B169" s="144"/>
      <c r="C169" s="145" t="s">
        <v>631</v>
      </c>
      <c r="D169" s="145" t="s">
        <v>161</v>
      </c>
      <c r="E169" s="146" t="s">
        <v>1096</v>
      </c>
      <c r="F169" s="147" t="s">
        <v>1097</v>
      </c>
      <c r="G169" s="148" t="s">
        <v>198</v>
      </c>
      <c r="H169" s="149">
        <v>14</v>
      </c>
      <c r="I169" s="150"/>
      <c r="J169" s="151">
        <f>ROUND(I169*H169,2)</f>
        <v>0</v>
      </c>
      <c r="K169" s="147" t="s">
        <v>165</v>
      </c>
      <c r="L169" s="35"/>
      <c r="M169" s="152" t="s">
        <v>3</v>
      </c>
      <c r="N169" s="153" t="s">
        <v>47</v>
      </c>
      <c r="O169" s="55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174</v>
      </c>
      <c r="AT169" s="156" t="s">
        <v>161</v>
      </c>
      <c r="AU169" s="156" t="s">
        <v>83</v>
      </c>
      <c r="AY169" s="19" t="s">
        <v>159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9" t="s">
        <v>83</v>
      </c>
      <c r="BK169" s="157">
        <f>ROUND(I169*H169,2)</f>
        <v>0</v>
      </c>
      <c r="BL169" s="19" t="s">
        <v>174</v>
      </c>
      <c r="BM169" s="156" t="s">
        <v>1098</v>
      </c>
    </row>
    <row r="170" spans="1:65" s="14" customFormat="1">
      <c r="B170" s="172"/>
      <c r="D170" s="158" t="s">
        <v>178</v>
      </c>
      <c r="E170" s="173" t="s">
        <v>3</v>
      </c>
      <c r="F170" s="174" t="s">
        <v>1099</v>
      </c>
      <c r="H170" s="175">
        <v>14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178</v>
      </c>
      <c r="AU170" s="173" t="s">
        <v>83</v>
      </c>
      <c r="AV170" s="14" t="s">
        <v>85</v>
      </c>
      <c r="AW170" s="14" t="s">
        <v>37</v>
      </c>
      <c r="AX170" s="14" t="s">
        <v>76</v>
      </c>
      <c r="AY170" s="173" t="s">
        <v>159</v>
      </c>
    </row>
    <row r="171" spans="1:65" s="15" customFormat="1">
      <c r="B171" s="180"/>
      <c r="D171" s="158" t="s">
        <v>178</v>
      </c>
      <c r="E171" s="181" t="s">
        <v>3</v>
      </c>
      <c r="F171" s="182" t="s">
        <v>182</v>
      </c>
      <c r="H171" s="183">
        <v>14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178</v>
      </c>
      <c r="AU171" s="181" t="s">
        <v>83</v>
      </c>
      <c r="AV171" s="15" t="s">
        <v>174</v>
      </c>
      <c r="AW171" s="15" t="s">
        <v>37</v>
      </c>
      <c r="AX171" s="15" t="s">
        <v>83</v>
      </c>
      <c r="AY171" s="181" t="s">
        <v>159</v>
      </c>
    </row>
    <row r="172" spans="1:65" s="2" customFormat="1" ht="16.5" customHeight="1">
      <c r="A172" s="34"/>
      <c r="B172" s="144"/>
      <c r="C172" s="145" t="s">
        <v>637</v>
      </c>
      <c r="D172" s="145" t="s">
        <v>161</v>
      </c>
      <c r="E172" s="146" t="s">
        <v>1100</v>
      </c>
      <c r="F172" s="147" t="s">
        <v>1101</v>
      </c>
      <c r="G172" s="148" t="s">
        <v>1102</v>
      </c>
      <c r="H172" s="149">
        <v>8</v>
      </c>
      <c r="I172" s="150"/>
      <c r="J172" s="151">
        <f>ROUND(I172*H172,2)</f>
        <v>0</v>
      </c>
      <c r="K172" s="147" t="s">
        <v>165</v>
      </c>
      <c r="L172" s="35"/>
      <c r="M172" s="152" t="s">
        <v>3</v>
      </c>
      <c r="N172" s="153" t="s">
        <v>47</v>
      </c>
      <c r="O172" s="55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6" t="s">
        <v>174</v>
      </c>
      <c r="AT172" s="156" t="s">
        <v>161</v>
      </c>
      <c r="AU172" s="156" t="s">
        <v>83</v>
      </c>
      <c r="AY172" s="19" t="s">
        <v>159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9" t="s">
        <v>83</v>
      </c>
      <c r="BK172" s="157">
        <f>ROUND(I172*H172,2)</f>
        <v>0</v>
      </c>
      <c r="BL172" s="19" t="s">
        <v>174</v>
      </c>
      <c r="BM172" s="156" t="s">
        <v>1103</v>
      </c>
    </row>
    <row r="173" spans="1:65" s="2" customFormat="1" ht="16.5" customHeight="1">
      <c r="A173" s="34"/>
      <c r="B173" s="144"/>
      <c r="C173" s="145" t="s">
        <v>646</v>
      </c>
      <c r="D173" s="145" t="s">
        <v>161</v>
      </c>
      <c r="E173" s="146" t="s">
        <v>1104</v>
      </c>
      <c r="F173" s="147" t="s">
        <v>1105</v>
      </c>
      <c r="G173" s="148" t="s">
        <v>1102</v>
      </c>
      <c r="H173" s="149">
        <v>2</v>
      </c>
      <c r="I173" s="150"/>
      <c r="J173" s="151">
        <f>ROUND(I173*H173,2)</f>
        <v>0</v>
      </c>
      <c r="K173" s="147" t="s">
        <v>165</v>
      </c>
      <c r="L173" s="35"/>
      <c r="M173" s="152" t="s">
        <v>3</v>
      </c>
      <c r="N173" s="153" t="s">
        <v>47</v>
      </c>
      <c r="O173" s="55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174</v>
      </c>
      <c r="AT173" s="156" t="s">
        <v>161</v>
      </c>
      <c r="AU173" s="156" t="s">
        <v>83</v>
      </c>
      <c r="AY173" s="19" t="s">
        <v>159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83</v>
      </c>
      <c r="BK173" s="157">
        <f>ROUND(I173*H173,2)</f>
        <v>0</v>
      </c>
      <c r="BL173" s="19" t="s">
        <v>174</v>
      </c>
      <c r="BM173" s="156" t="s">
        <v>1106</v>
      </c>
    </row>
    <row r="174" spans="1:65" s="2" customFormat="1" ht="16.5" customHeight="1">
      <c r="A174" s="34"/>
      <c r="B174" s="144"/>
      <c r="C174" s="145" t="s">
        <v>569</v>
      </c>
      <c r="D174" s="145" t="s">
        <v>161</v>
      </c>
      <c r="E174" s="146" t="s">
        <v>1107</v>
      </c>
      <c r="F174" s="147" t="s">
        <v>1108</v>
      </c>
      <c r="G174" s="148" t="s">
        <v>445</v>
      </c>
      <c r="H174" s="149">
        <v>50</v>
      </c>
      <c r="I174" s="150"/>
      <c r="J174" s="151">
        <f>ROUND(I174*H174,2)</f>
        <v>0</v>
      </c>
      <c r="K174" s="147" t="s">
        <v>165</v>
      </c>
      <c r="L174" s="35"/>
      <c r="M174" s="152" t="s">
        <v>3</v>
      </c>
      <c r="N174" s="153" t="s">
        <v>47</v>
      </c>
      <c r="O174" s="55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174</v>
      </c>
      <c r="AT174" s="156" t="s">
        <v>161</v>
      </c>
      <c r="AU174" s="156" t="s">
        <v>83</v>
      </c>
      <c r="AY174" s="19" t="s">
        <v>159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83</v>
      </c>
      <c r="BK174" s="157">
        <f>ROUND(I174*H174,2)</f>
        <v>0</v>
      </c>
      <c r="BL174" s="19" t="s">
        <v>174</v>
      </c>
      <c r="BM174" s="156" t="s">
        <v>1109</v>
      </c>
    </row>
    <row r="175" spans="1:65" s="14" customFormat="1">
      <c r="B175" s="172"/>
      <c r="D175" s="158" t="s">
        <v>178</v>
      </c>
      <c r="E175" s="173" t="s">
        <v>3</v>
      </c>
      <c r="F175" s="174" t="s">
        <v>1110</v>
      </c>
      <c r="H175" s="175">
        <v>50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178</v>
      </c>
      <c r="AU175" s="173" t="s">
        <v>83</v>
      </c>
      <c r="AV175" s="14" t="s">
        <v>85</v>
      </c>
      <c r="AW175" s="14" t="s">
        <v>37</v>
      </c>
      <c r="AX175" s="14" t="s">
        <v>76</v>
      </c>
      <c r="AY175" s="173" t="s">
        <v>159</v>
      </c>
    </row>
    <row r="176" spans="1:65" s="15" customFormat="1">
      <c r="B176" s="180"/>
      <c r="D176" s="158" t="s">
        <v>178</v>
      </c>
      <c r="E176" s="181" t="s">
        <v>3</v>
      </c>
      <c r="F176" s="182" t="s">
        <v>182</v>
      </c>
      <c r="H176" s="183">
        <v>50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178</v>
      </c>
      <c r="AU176" s="181" t="s">
        <v>83</v>
      </c>
      <c r="AV176" s="15" t="s">
        <v>174</v>
      </c>
      <c r="AW176" s="15" t="s">
        <v>37</v>
      </c>
      <c r="AX176" s="15" t="s">
        <v>83</v>
      </c>
      <c r="AY176" s="181" t="s">
        <v>159</v>
      </c>
    </row>
    <row r="177" spans="1:65" s="2" customFormat="1" ht="16.5" customHeight="1">
      <c r="A177" s="34"/>
      <c r="B177" s="144"/>
      <c r="C177" s="145" t="s">
        <v>652</v>
      </c>
      <c r="D177" s="145" t="s">
        <v>161</v>
      </c>
      <c r="E177" s="146" t="s">
        <v>1111</v>
      </c>
      <c r="F177" s="147" t="s">
        <v>1112</v>
      </c>
      <c r="G177" s="148" t="s">
        <v>1113</v>
      </c>
      <c r="H177" s="213"/>
      <c r="I177" s="150"/>
      <c r="J177" s="151">
        <f>ROUND(I177*H177,2)</f>
        <v>0</v>
      </c>
      <c r="K177" s="147" t="s">
        <v>165</v>
      </c>
      <c r="L177" s="35"/>
      <c r="M177" s="152" t="s">
        <v>3</v>
      </c>
      <c r="N177" s="153" t="s">
        <v>47</v>
      </c>
      <c r="O177" s="55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174</v>
      </c>
      <c r="AT177" s="156" t="s">
        <v>161</v>
      </c>
      <c r="AU177" s="156" t="s">
        <v>83</v>
      </c>
      <c r="AY177" s="19" t="s">
        <v>159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9" t="s">
        <v>83</v>
      </c>
      <c r="BK177" s="157">
        <f>ROUND(I177*H177,2)</f>
        <v>0</v>
      </c>
      <c r="BL177" s="19" t="s">
        <v>174</v>
      </c>
      <c r="BM177" s="156" t="s">
        <v>1114</v>
      </c>
    </row>
    <row r="178" spans="1:65" s="2" customFormat="1" ht="16.5" customHeight="1">
      <c r="A178" s="34"/>
      <c r="B178" s="144"/>
      <c r="C178" s="145" t="s">
        <v>657</v>
      </c>
      <c r="D178" s="145" t="s">
        <v>161</v>
      </c>
      <c r="E178" s="146" t="s">
        <v>1115</v>
      </c>
      <c r="F178" s="147" t="s">
        <v>1116</v>
      </c>
      <c r="G178" s="148" t="s">
        <v>1113</v>
      </c>
      <c r="H178" s="213"/>
      <c r="I178" s="150"/>
      <c r="J178" s="151">
        <f>ROUND(I178*H178,2)</f>
        <v>0</v>
      </c>
      <c r="K178" s="147" t="s">
        <v>165</v>
      </c>
      <c r="L178" s="35"/>
      <c r="M178" s="152" t="s">
        <v>3</v>
      </c>
      <c r="N178" s="153" t="s">
        <v>47</v>
      </c>
      <c r="O178" s="55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174</v>
      </c>
      <c r="AT178" s="156" t="s">
        <v>161</v>
      </c>
      <c r="AU178" s="156" t="s">
        <v>83</v>
      </c>
      <c r="AY178" s="19" t="s">
        <v>159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9" t="s">
        <v>83</v>
      </c>
      <c r="BK178" s="157">
        <f>ROUND(I178*H178,2)</f>
        <v>0</v>
      </c>
      <c r="BL178" s="19" t="s">
        <v>174</v>
      </c>
      <c r="BM178" s="156" t="s">
        <v>1117</v>
      </c>
    </row>
    <row r="179" spans="1:65" s="12" customFormat="1" ht="25.9" customHeight="1">
      <c r="B179" s="131"/>
      <c r="D179" s="132" t="s">
        <v>75</v>
      </c>
      <c r="E179" s="133" t="s">
        <v>1118</v>
      </c>
      <c r="F179" s="133" t="s">
        <v>1119</v>
      </c>
      <c r="I179" s="134"/>
      <c r="J179" s="135">
        <f>BK179</f>
        <v>0</v>
      </c>
      <c r="L179" s="131"/>
      <c r="M179" s="136"/>
      <c r="N179" s="137"/>
      <c r="O179" s="137"/>
      <c r="P179" s="138">
        <f>SUM(P180:P240)</f>
        <v>0</v>
      </c>
      <c r="Q179" s="137"/>
      <c r="R179" s="138">
        <f>SUM(R180:R240)</f>
        <v>0</v>
      </c>
      <c r="S179" s="137"/>
      <c r="T179" s="139">
        <f>SUM(T180:T240)</f>
        <v>0</v>
      </c>
      <c r="AR179" s="132" t="s">
        <v>183</v>
      </c>
      <c r="AT179" s="140" t="s">
        <v>75</v>
      </c>
      <c r="AU179" s="140" t="s">
        <v>76</v>
      </c>
      <c r="AY179" s="132" t="s">
        <v>159</v>
      </c>
      <c r="BK179" s="141">
        <f>SUM(BK180:BK240)</f>
        <v>0</v>
      </c>
    </row>
    <row r="180" spans="1:65" s="2" customFormat="1" ht="16.5" customHeight="1">
      <c r="A180" s="34"/>
      <c r="B180" s="144"/>
      <c r="C180" s="145" t="s">
        <v>662</v>
      </c>
      <c r="D180" s="145" t="s">
        <v>161</v>
      </c>
      <c r="E180" s="146" t="s">
        <v>1120</v>
      </c>
      <c r="F180" s="147" t="s">
        <v>1121</v>
      </c>
      <c r="G180" s="148" t="s">
        <v>1122</v>
      </c>
      <c r="H180" s="149">
        <v>14.88</v>
      </c>
      <c r="I180" s="150"/>
      <c r="J180" s="151">
        <f>ROUND(I180*H180,2)</f>
        <v>0</v>
      </c>
      <c r="K180" s="147" t="s">
        <v>165</v>
      </c>
      <c r="L180" s="35"/>
      <c r="M180" s="152" t="s">
        <v>3</v>
      </c>
      <c r="N180" s="153" t="s">
        <v>47</v>
      </c>
      <c r="O180" s="55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174</v>
      </c>
      <c r="AT180" s="156" t="s">
        <v>161</v>
      </c>
      <c r="AU180" s="156" t="s">
        <v>83</v>
      </c>
      <c r="AY180" s="19" t="s">
        <v>159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9" t="s">
        <v>83</v>
      </c>
      <c r="BK180" s="157">
        <f>ROUND(I180*H180,2)</f>
        <v>0</v>
      </c>
      <c r="BL180" s="19" t="s">
        <v>174</v>
      </c>
      <c r="BM180" s="156" t="s">
        <v>1123</v>
      </c>
    </row>
    <row r="181" spans="1:65" s="14" customFormat="1">
      <c r="B181" s="172"/>
      <c r="D181" s="158" t="s">
        <v>178</v>
      </c>
      <c r="E181" s="173" t="s">
        <v>3</v>
      </c>
      <c r="F181" s="174" t="s">
        <v>1124</v>
      </c>
      <c r="H181" s="175">
        <v>14.88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178</v>
      </c>
      <c r="AU181" s="173" t="s">
        <v>83</v>
      </c>
      <c r="AV181" s="14" t="s">
        <v>85</v>
      </c>
      <c r="AW181" s="14" t="s">
        <v>37</v>
      </c>
      <c r="AX181" s="14" t="s">
        <v>76</v>
      </c>
      <c r="AY181" s="173" t="s">
        <v>159</v>
      </c>
    </row>
    <row r="182" spans="1:65" s="15" customFormat="1">
      <c r="B182" s="180"/>
      <c r="D182" s="158" t="s">
        <v>178</v>
      </c>
      <c r="E182" s="181" t="s">
        <v>3</v>
      </c>
      <c r="F182" s="182" t="s">
        <v>182</v>
      </c>
      <c r="H182" s="183">
        <v>14.88</v>
      </c>
      <c r="I182" s="184"/>
      <c r="L182" s="180"/>
      <c r="M182" s="185"/>
      <c r="N182" s="186"/>
      <c r="O182" s="186"/>
      <c r="P182" s="186"/>
      <c r="Q182" s="186"/>
      <c r="R182" s="186"/>
      <c r="S182" s="186"/>
      <c r="T182" s="187"/>
      <c r="AT182" s="181" t="s">
        <v>178</v>
      </c>
      <c r="AU182" s="181" t="s">
        <v>83</v>
      </c>
      <c r="AV182" s="15" t="s">
        <v>174</v>
      </c>
      <c r="AW182" s="15" t="s">
        <v>37</v>
      </c>
      <c r="AX182" s="15" t="s">
        <v>83</v>
      </c>
      <c r="AY182" s="181" t="s">
        <v>159</v>
      </c>
    </row>
    <row r="183" spans="1:65" s="2" customFormat="1" ht="16.5" customHeight="1">
      <c r="A183" s="34"/>
      <c r="B183" s="144"/>
      <c r="C183" s="145" t="s">
        <v>674</v>
      </c>
      <c r="D183" s="145" t="s">
        <v>161</v>
      </c>
      <c r="E183" s="146" t="s">
        <v>1125</v>
      </c>
      <c r="F183" s="147" t="s">
        <v>1126</v>
      </c>
      <c r="G183" s="148" t="s">
        <v>1122</v>
      </c>
      <c r="H183" s="149">
        <v>1</v>
      </c>
      <c r="I183" s="150"/>
      <c r="J183" s="151">
        <f t="shared" ref="J183:J190" si="20">ROUND(I183*H183,2)</f>
        <v>0</v>
      </c>
      <c r="K183" s="147" t="s">
        <v>165</v>
      </c>
      <c r="L183" s="35"/>
      <c r="M183" s="152" t="s">
        <v>3</v>
      </c>
      <c r="N183" s="153" t="s">
        <v>47</v>
      </c>
      <c r="O183" s="55"/>
      <c r="P183" s="154">
        <f t="shared" ref="P183:P190" si="21">O183*H183</f>
        <v>0</v>
      </c>
      <c r="Q183" s="154">
        <v>0</v>
      </c>
      <c r="R183" s="154">
        <f t="shared" ref="R183:R190" si="22">Q183*H183</f>
        <v>0</v>
      </c>
      <c r="S183" s="154">
        <v>0</v>
      </c>
      <c r="T183" s="155">
        <f t="shared" ref="T183:T190" si="23"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174</v>
      </c>
      <c r="AT183" s="156" t="s">
        <v>161</v>
      </c>
      <c r="AU183" s="156" t="s">
        <v>83</v>
      </c>
      <c r="AY183" s="19" t="s">
        <v>159</v>
      </c>
      <c r="BE183" s="157">
        <f t="shared" ref="BE183:BE190" si="24">IF(N183="základní",J183,0)</f>
        <v>0</v>
      </c>
      <c r="BF183" s="157">
        <f t="shared" ref="BF183:BF190" si="25">IF(N183="snížená",J183,0)</f>
        <v>0</v>
      </c>
      <c r="BG183" s="157">
        <f t="shared" ref="BG183:BG190" si="26">IF(N183="zákl. přenesená",J183,0)</f>
        <v>0</v>
      </c>
      <c r="BH183" s="157">
        <f t="shared" ref="BH183:BH190" si="27">IF(N183="sníž. přenesená",J183,0)</f>
        <v>0</v>
      </c>
      <c r="BI183" s="157">
        <f t="shared" ref="BI183:BI190" si="28">IF(N183="nulová",J183,0)</f>
        <v>0</v>
      </c>
      <c r="BJ183" s="19" t="s">
        <v>83</v>
      </c>
      <c r="BK183" s="157">
        <f t="shared" ref="BK183:BK190" si="29">ROUND(I183*H183,2)</f>
        <v>0</v>
      </c>
      <c r="BL183" s="19" t="s">
        <v>174</v>
      </c>
      <c r="BM183" s="156" t="s">
        <v>1127</v>
      </c>
    </row>
    <row r="184" spans="1:65" s="2" customFormat="1" ht="16.5" customHeight="1">
      <c r="A184" s="34"/>
      <c r="B184" s="144"/>
      <c r="C184" s="145" t="s">
        <v>681</v>
      </c>
      <c r="D184" s="145" t="s">
        <v>161</v>
      </c>
      <c r="E184" s="146" t="s">
        <v>1128</v>
      </c>
      <c r="F184" s="147" t="s">
        <v>1129</v>
      </c>
      <c r="G184" s="148" t="s">
        <v>1122</v>
      </c>
      <c r="H184" s="149">
        <v>1</v>
      </c>
      <c r="I184" s="150"/>
      <c r="J184" s="151">
        <f t="shared" si="20"/>
        <v>0</v>
      </c>
      <c r="K184" s="147" t="s">
        <v>165</v>
      </c>
      <c r="L184" s="35"/>
      <c r="M184" s="152" t="s">
        <v>3</v>
      </c>
      <c r="N184" s="153" t="s">
        <v>47</v>
      </c>
      <c r="O184" s="55"/>
      <c r="P184" s="154">
        <f t="shared" si="21"/>
        <v>0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174</v>
      </c>
      <c r="AT184" s="156" t="s">
        <v>161</v>
      </c>
      <c r="AU184" s="156" t="s">
        <v>83</v>
      </c>
      <c r="AY184" s="19" t="s">
        <v>159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9" t="s">
        <v>83</v>
      </c>
      <c r="BK184" s="157">
        <f t="shared" si="29"/>
        <v>0</v>
      </c>
      <c r="BL184" s="19" t="s">
        <v>174</v>
      </c>
      <c r="BM184" s="156" t="s">
        <v>1130</v>
      </c>
    </row>
    <row r="185" spans="1:65" s="2" customFormat="1" ht="16.5" customHeight="1">
      <c r="A185" s="34"/>
      <c r="B185" s="144"/>
      <c r="C185" s="145" t="s">
        <v>687</v>
      </c>
      <c r="D185" s="145" t="s">
        <v>161</v>
      </c>
      <c r="E185" s="146" t="s">
        <v>1131</v>
      </c>
      <c r="F185" s="147" t="s">
        <v>1132</v>
      </c>
      <c r="G185" s="148" t="s">
        <v>1122</v>
      </c>
      <c r="H185" s="149">
        <v>1</v>
      </c>
      <c r="I185" s="150"/>
      <c r="J185" s="151">
        <f t="shared" si="20"/>
        <v>0</v>
      </c>
      <c r="K185" s="147" t="s">
        <v>165</v>
      </c>
      <c r="L185" s="35"/>
      <c r="M185" s="152" t="s">
        <v>3</v>
      </c>
      <c r="N185" s="153" t="s">
        <v>47</v>
      </c>
      <c r="O185" s="55"/>
      <c r="P185" s="154">
        <f t="shared" si="21"/>
        <v>0</v>
      </c>
      <c r="Q185" s="154">
        <v>0</v>
      </c>
      <c r="R185" s="154">
        <f t="shared" si="22"/>
        <v>0</v>
      </c>
      <c r="S185" s="154">
        <v>0</v>
      </c>
      <c r="T185" s="155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174</v>
      </c>
      <c r="AT185" s="156" t="s">
        <v>161</v>
      </c>
      <c r="AU185" s="156" t="s">
        <v>83</v>
      </c>
      <c r="AY185" s="19" t="s">
        <v>159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9" t="s">
        <v>83</v>
      </c>
      <c r="BK185" s="157">
        <f t="shared" si="29"/>
        <v>0</v>
      </c>
      <c r="BL185" s="19" t="s">
        <v>174</v>
      </c>
      <c r="BM185" s="156" t="s">
        <v>1133</v>
      </c>
    </row>
    <row r="186" spans="1:65" s="2" customFormat="1" ht="16.5" customHeight="1">
      <c r="A186" s="34"/>
      <c r="B186" s="144"/>
      <c r="C186" s="145" t="s">
        <v>696</v>
      </c>
      <c r="D186" s="145" t="s">
        <v>161</v>
      </c>
      <c r="E186" s="146" t="s">
        <v>1134</v>
      </c>
      <c r="F186" s="147" t="s">
        <v>1135</v>
      </c>
      <c r="G186" s="148" t="s">
        <v>445</v>
      </c>
      <c r="H186" s="149">
        <v>1.76</v>
      </c>
      <c r="I186" s="150"/>
      <c r="J186" s="151">
        <f t="shared" si="20"/>
        <v>0</v>
      </c>
      <c r="K186" s="147" t="s">
        <v>165</v>
      </c>
      <c r="L186" s="35"/>
      <c r="M186" s="152" t="s">
        <v>3</v>
      </c>
      <c r="N186" s="153" t="s">
        <v>47</v>
      </c>
      <c r="O186" s="55"/>
      <c r="P186" s="154">
        <f t="shared" si="21"/>
        <v>0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174</v>
      </c>
      <c r="AT186" s="156" t="s">
        <v>161</v>
      </c>
      <c r="AU186" s="156" t="s">
        <v>83</v>
      </c>
      <c r="AY186" s="19" t="s">
        <v>159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9" t="s">
        <v>83</v>
      </c>
      <c r="BK186" s="157">
        <f t="shared" si="29"/>
        <v>0</v>
      </c>
      <c r="BL186" s="19" t="s">
        <v>174</v>
      </c>
      <c r="BM186" s="156" t="s">
        <v>1136</v>
      </c>
    </row>
    <row r="187" spans="1:65" s="2" customFormat="1" ht="16.5" customHeight="1">
      <c r="A187" s="34"/>
      <c r="B187" s="144"/>
      <c r="C187" s="145" t="s">
        <v>701</v>
      </c>
      <c r="D187" s="145" t="s">
        <v>161</v>
      </c>
      <c r="E187" s="146" t="s">
        <v>1137</v>
      </c>
      <c r="F187" s="147" t="s">
        <v>1138</v>
      </c>
      <c r="G187" s="148" t="s">
        <v>198</v>
      </c>
      <c r="H187" s="149">
        <v>78</v>
      </c>
      <c r="I187" s="150"/>
      <c r="J187" s="151">
        <f t="shared" si="20"/>
        <v>0</v>
      </c>
      <c r="K187" s="147" t="s">
        <v>165</v>
      </c>
      <c r="L187" s="35"/>
      <c r="M187" s="152" t="s">
        <v>3</v>
      </c>
      <c r="N187" s="153" t="s">
        <v>47</v>
      </c>
      <c r="O187" s="55"/>
      <c r="P187" s="154">
        <f t="shared" si="21"/>
        <v>0</v>
      </c>
      <c r="Q187" s="154">
        <v>0</v>
      </c>
      <c r="R187" s="154">
        <f t="shared" si="22"/>
        <v>0</v>
      </c>
      <c r="S187" s="154">
        <v>0</v>
      </c>
      <c r="T187" s="155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174</v>
      </c>
      <c r="AT187" s="156" t="s">
        <v>161</v>
      </c>
      <c r="AU187" s="156" t="s">
        <v>83</v>
      </c>
      <c r="AY187" s="19" t="s">
        <v>159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9" t="s">
        <v>83</v>
      </c>
      <c r="BK187" s="157">
        <f t="shared" si="29"/>
        <v>0</v>
      </c>
      <c r="BL187" s="19" t="s">
        <v>174</v>
      </c>
      <c r="BM187" s="156" t="s">
        <v>1139</v>
      </c>
    </row>
    <row r="188" spans="1:65" s="2" customFormat="1" ht="16.5" customHeight="1">
      <c r="A188" s="34"/>
      <c r="B188" s="144"/>
      <c r="C188" s="145" t="s">
        <v>705</v>
      </c>
      <c r="D188" s="145" t="s">
        <v>161</v>
      </c>
      <c r="E188" s="146" t="s">
        <v>1140</v>
      </c>
      <c r="F188" s="147" t="s">
        <v>1141</v>
      </c>
      <c r="G188" s="148" t="s">
        <v>198</v>
      </c>
      <c r="H188" s="149">
        <v>258.39999999999998</v>
      </c>
      <c r="I188" s="150"/>
      <c r="J188" s="151">
        <f t="shared" si="20"/>
        <v>0</v>
      </c>
      <c r="K188" s="147" t="s">
        <v>165</v>
      </c>
      <c r="L188" s="35"/>
      <c r="M188" s="152" t="s">
        <v>3</v>
      </c>
      <c r="N188" s="153" t="s">
        <v>47</v>
      </c>
      <c r="O188" s="55"/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174</v>
      </c>
      <c r="AT188" s="156" t="s">
        <v>161</v>
      </c>
      <c r="AU188" s="156" t="s">
        <v>83</v>
      </c>
      <c r="AY188" s="19" t="s">
        <v>159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9" t="s">
        <v>83</v>
      </c>
      <c r="BK188" s="157">
        <f t="shared" si="29"/>
        <v>0</v>
      </c>
      <c r="BL188" s="19" t="s">
        <v>174</v>
      </c>
      <c r="BM188" s="156" t="s">
        <v>1142</v>
      </c>
    </row>
    <row r="189" spans="1:65" s="2" customFormat="1" ht="16.5" customHeight="1">
      <c r="A189" s="34"/>
      <c r="B189" s="144"/>
      <c r="C189" s="145" t="s">
        <v>709</v>
      </c>
      <c r="D189" s="145" t="s">
        <v>161</v>
      </c>
      <c r="E189" s="146" t="s">
        <v>1143</v>
      </c>
      <c r="F189" s="147" t="s">
        <v>1144</v>
      </c>
      <c r="G189" s="148" t="s">
        <v>445</v>
      </c>
      <c r="H189" s="149">
        <v>4</v>
      </c>
      <c r="I189" s="150"/>
      <c r="J189" s="151">
        <f t="shared" si="20"/>
        <v>0</v>
      </c>
      <c r="K189" s="147" t="s">
        <v>165</v>
      </c>
      <c r="L189" s="35"/>
      <c r="M189" s="152" t="s">
        <v>3</v>
      </c>
      <c r="N189" s="153" t="s">
        <v>47</v>
      </c>
      <c r="O189" s="55"/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174</v>
      </c>
      <c r="AT189" s="156" t="s">
        <v>161</v>
      </c>
      <c r="AU189" s="156" t="s">
        <v>83</v>
      </c>
      <c r="AY189" s="19" t="s">
        <v>159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9" t="s">
        <v>83</v>
      </c>
      <c r="BK189" s="157">
        <f t="shared" si="29"/>
        <v>0</v>
      </c>
      <c r="BL189" s="19" t="s">
        <v>174</v>
      </c>
      <c r="BM189" s="156" t="s">
        <v>1145</v>
      </c>
    </row>
    <row r="190" spans="1:65" s="2" customFormat="1" ht="16.5" customHeight="1">
      <c r="A190" s="34"/>
      <c r="B190" s="144"/>
      <c r="C190" s="145" t="s">
        <v>715</v>
      </c>
      <c r="D190" s="145" t="s">
        <v>161</v>
      </c>
      <c r="E190" s="146" t="s">
        <v>1146</v>
      </c>
      <c r="F190" s="147" t="s">
        <v>1147</v>
      </c>
      <c r="G190" s="148" t="s">
        <v>445</v>
      </c>
      <c r="H190" s="149">
        <v>10</v>
      </c>
      <c r="I190" s="150"/>
      <c r="J190" s="151">
        <f t="shared" si="20"/>
        <v>0</v>
      </c>
      <c r="K190" s="147" t="s">
        <v>165</v>
      </c>
      <c r="L190" s="35"/>
      <c r="M190" s="152" t="s">
        <v>3</v>
      </c>
      <c r="N190" s="153" t="s">
        <v>47</v>
      </c>
      <c r="O190" s="55"/>
      <c r="P190" s="154">
        <f t="shared" si="21"/>
        <v>0</v>
      </c>
      <c r="Q190" s="154">
        <v>0</v>
      </c>
      <c r="R190" s="154">
        <f t="shared" si="22"/>
        <v>0</v>
      </c>
      <c r="S190" s="154">
        <v>0</v>
      </c>
      <c r="T190" s="155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6" t="s">
        <v>174</v>
      </c>
      <c r="AT190" s="156" t="s">
        <v>161</v>
      </c>
      <c r="AU190" s="156" t="s">
        <v>83</v>
      </c>
      <c r="AY190" s="19" t="s">
        <v>159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9" t="s">
        <v>83</v>
      </c>
      <c r="BK190" s="157">
        <f t="shared" si="29"/>
        <v>0</v>
      </c>
      <c r="BL190" s="19" t="s">
        <v>174</v>
      </c>
      <c r="BM190" s="156" t="s">
        <v>1148</v>
      </c>
    </row>
    <row r="191" spans="1:65" s="14" customFormat="1">
      <c r="B191" s="172"/>
      <c r="D191" s="158" t="s">
        <v>178</v>
      </c>
      <c r="E191" s="173" t="s">
        <v>3</v>
      </c>
      <c r="F191" s="174" t="s">
        <v>967</v>
      </c>
      <c r="H191" s="175">
        <v>10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178</v>
      </c>
      <c r="AU191" s="173" t="s">
        <v>83</v>
      </c>
      <c r="AV191" s="14" t="s">
        <v>85</v>
      </c>
      <c r="AW191" s="14" t="s">
        <v>37</v>
      </c>
      <c r="AX191" s="14" t="s">
        <v>76</v>
      </c>
      <c r="AY191" s="173" t="s">
        <v>159</v>
      </c>
    </row>
    <row r="192" spans="1:65" s="15" customFormat="1">
      <c r="B192" s="180"/>
      <c r="D192" s="158" t="s">
        <v>178</v>
      </c>
      <c r="E192" s="181" t="s">
        <v>3</v>
      </c>
      <c r="F192" s="182" t="s">
        <v>182</v>
      </c>
      <c r="H192" s="183">
        <v>10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178</v>
      </c>
      <c r="AU192" s="181" t="s">
        <v>83</v>
      </c>
      <c r="AV192" s="15" t="s">
        <v>174</v>
      </c>
      <c r="AW192" s="15" t="s">
        <v>37</v>
      </c>
      <c r="AX192" s="15" t="s">
        <v>83</v>
      </c>
      <c r="AY192" s="181" t="s">
        <v>159</v>
      </c>
    </row>
    <row r="193" spans="1:65" s="2" customFormat="1" ht="16.5" customHeight="1">
      <c r="A193" s="34"/>
      <c r="B193" s="144"/>
      <c r="C193" s="145" t="s">
        <v>1149</v>
      </c>
      <c r="D193" s="145" t="s">
        <v>161</v>
      </c>
      <c r="E193" s="146" t="s">
        <v>1150</v>
      </c>
      <c r="F193" s="147" t="s">
        <v>1151</v>
      </c>
      <c r="G193" s="148" t="s">
        <v>445</v>
      </c>
      <c r="H193" s="149">
        <v>10</v>
      </c>
      <c r="I193" s="150"/>
      <c r="J193" s="151">
        <f>ROUND(I193*H193,2)</f>
        <v>0</v>
      </c>
      <c r="K193" s="147" t="s">
        <v>165</v>
      </c>
      <c r="L193" s="35"/>
      <c r="M193" s="152" t="s">
        <v>3</v>
      </c>
      <c r="N193" s="153" t="s">
        <v>47</v>
      </c>
      <c r="O193" s="55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174</v>
      </c>
      <c r="AT193" s="156" t="s">
        <v>161</v>
      </c>
      <c r="AU193" s="156" t="s">
        <v>83</v>
      </c>
      <c r="AY193" s="19" t="s">
        <v>159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9" t="s">
        <v>83</v>
      </c>
      <c r="BK193" s="157">
        <f>ROUND(I193*H193,2)</f>
        <v>0</v>
      </c>
      <c r="BL193" s="19" t="s">
        <v>174</v>
      </c>
      <c r="BM193" s="156" t="s">
        <v>1152</v>
      </c>
    </row>
    <row r="194" spans="1:65" s="14" customFormat="1">
      <c r="B194" s="172"/>
      <c r="D194" s="158" t="s">
        <v>178</v>
      </c>
      <c r="E194" s="173" t="s">
        <v>3</v>
      </c>
      <c r="F194" s="174" t="s">
        <v>967</v>
      </c>
      <c r="H194" s="175">
        <v>10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178</v>
      </c>
      <c r="AU194" s="173" t="s">
        <v>83</v>
      </c>
      <c r="AV194" s="14" t="s">
        <v>85</v>
      </c>
      <c r="AW194" s="14" t="s">
        <v>37</v>
      </c>
      <c r="AX194" s="14" t="s">
        <v>76</v>
      </c>
      <c r="AY194" s="173" t="s">
        <v>159</v>
      </c>
    </row>
    <row r="195" spans="1:65" s="15" customFormat="1">
      <c r="B195" s="180"/>
      <c r="D195" s="158" t="s">
        <v>178</v>
      </c>
      <c r="E195" s="181" t="s">
        <v>3</v>
      </c>
      <c r="F195" s="182" t="s">
        <v>182</v>
      </c>
      <c r="H195" s="183">
        <v>10</v>
      </c>
      <c r="I195" s="184"/>
      <c r="L195" s="180"/>
      <c r="M195" s="185"/>
      <c r="N195" s="186"/>
      <c r="O195" s="186"/>
      <c r="P195" s="186"/>
      <c r="Q195" s="186"/>
      <c r="R195" s="186"/>
      <c r="S195" s="186"/>
      <c r="T195" s="187"/>
      <c r="AT195" s="181" t="s">
        <v>178</v>
      </c>
      <c r="AU195" s="181" t="s">
        <v>83</v>
      </c>
      <c r="AV195" s="15" t="s">
        <v>174</v>
      </c>
      <c r="AW195" s="15" t="s">
        <v>37</v>
      </c>
      <c r="AX195" s="15" t="s">
        <v>83</v>
      </c>
      <c r="AY195" s="181" t="s">
        <v>159</v>
      </c>
    </row>
    <row r="196" spans="1:65" s="2" customFormat="1" ht="16.5" customHeight="1">
      <c r="A196" s="34"/>
      <c r="B196" s="144"/>
      <c r="C196" s="145" t="s">
        <v>1153</v>
      </c>
      <c r="D196" s="145" t="s">
        <v>161</v>
      </c>
      <c r="E196" s="146" t="s">
        <v>1154</v>
      </c>
      <c r="F196" s="147" t="s">
        <v>1155</v>
      </c>
      <c r="G196" s="148" t="s">
        <v>445</v>
      </c>
      <c r="H196" s="149">
        <v>1</v>
      </c>
      <c r="I196" s="150"/>
      <c r="J196" s="151">
        <f>ROUND(I196*H196,2)</f>
        <v>0</v>
      </c>
      <c r="K196" s="147" t="s">
        <v>165</v>
      </c>
      <c r="L196" s="35"/>
      <c r="M196" s="152" t="s">
        <v>3</v>
      </c>
      <c r="N196" s="153" t="s">
        <v>47</v>
      </c>
      <c r="O196" s="55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174</v>
      </c>
      <c r="AT196" s="156" t="s">
        <v>161</v>
      </c>
      <c r="AU196" s="156" t="s">
        <v>83</v>
      </c>
      <c r="AY196" s="19" t="s">
        <v>159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83</v>
      </c>
      <c r="BK196" s="157">
        <f>ROUND(I196*H196,2)</f>
        <v>0</v>
      </c>
      <c r="BL196" s="19" t="s">
        <v>174</v>
      </c>
      <c r="BM196" s="156" t="s">
        <v>1156</v>
      </c>
    </row>
    <row r="197" spans="1:65" s="2" customFormat="1" ht="16.5" customHeight="1">
      <c r="A197" s="34"/>
      <c r="B197" s="144"/>
      <c r="C197" s="145" t="s">
        <v>1157</v>
      </c>
      <c r="D197" s="145" t="s">
        <v>161</v>
      </c>
      <c r="E197" s="146" t="s">
        <v>1158</v>
      </c>
      <c r="F197" s="147" t="s">
        <v>1159</v>
      </c>
      <c r="G197" s="148" t="s">
        <v>445</v>
      </c>
      <c r="H197" s="149">
        <v>19</v>
      </c>
      <c r="I197" s="150"/>
      <c r="J197" s="151">
        <f>ROUND(I197*H197,2)</f>
        <v>0</v>
      </c>
      <c r="K197" s="147" t="s">
        <v>165</v>
      </c>
      <c r="L197" s="35"/>
      <c r="M197" s="152" t="s">
        <v>3</v>
      </c>
      <c r="N197" s="153" t="s">
        <v>47</v>
      </c>
      <c r="O197" s="55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174</v>
      </c>
      <c r="AT197" s="156" t="s">
        <v>161</v>
      </c>
      <c r="AU197" s="156" t="s">
        <v>83</v>
      </c>
      <c r="AY197" s="19" t="s">
        <v>159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83</v>
      </c>
      <c r="BK197" s="157">
        <f>ROUND(I197*H197,2)</f>
        <v>0</v>
      </c>
      <c r="BL197" s="19" t="s">
        <v>174</v>
      </c>
      <c r="BM197" s="156" t="s">
        <v>1160</v>
      </c>
    </row>
    <row r="198" spans="1:65" s="14" customFormat="1">
      <c r="B198" s="172"/>
      <c r="D198" s="158" t="s">
        <v>178</v>
      </c>
      <c r="E198" s="173" t="s">
        <v>3</v>
      </c>
      <c r="F198" s="174" t="s">
        <v>993</v>
      </c>
      <c r="H198" s="175">
        <v>19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178</v>
      </c>
      <c r="AU198" s="173" t="s">
        <v>83</v>
      </c>
      <c r="AV198" s="14" t="s">
        <v>85</v>
      </c>
      <c r="AW198" s="14" t="s">
        <v>37</v>
      </c>
      <c r="AX198" s="14" t="s">
        <v>76</v>
      </c>
      <c r="AY198" s="173" t="s">
        <v>159</v>
      </c>
    </row>
    <row r="199" spans="1:65" s="15" customFormat="1">
      <c r="B199" s="180"/>
      <c r="D199" s="158" t="s">
        <v>178</v>
      </c>
      <c r="E199" s="181" t="s">
        <v>3</v>
      </c>
      <c r="F199" s="182" t="s">
        <v>182</v>
      </c>
      <c r="H199" s="183">
        <v>19</v>
      </c>
      <c r="I199" s="184"/>
      <c r="L199" s="180"/>
      <c r="M199" s="185"/>
      <c r="N199" s="186"/>
      <c r="O199" s="186"/>
      <c r="P199" s="186"/>
      <c r="Q199" s="186"/>
      <c r="R199" s="186"/>
      <c r="S199" s="186"/>
      <c r="T199" s="187"/>
      <c r="AT199" s="181" t="s">
        <v>178</v>
      </c>
      <c r="AU199" s="181" t="s">
        <v>83</v>
      </c>
      <c r="AV199" s="15" t="s">
        <v>174</v>
      </c>
      <c r="AW199" s="15" t="s">
        <v>37</v>
      </c>
      <c r="AX199" s="15" t="s">
        <v>83</v>
      </c>
      <c r="AY199" s="181" t="s">
        <v>159</v>
      </c>
    </row>
    <row r="200" spans="1:65" s="2" customFormat="1" ht="16.5" customHeight="1">
      <c r="A200" s="34"/>
      <c r="B200" s="144"/>
      <c r="C200" s="145" t="s">
        <v>1161</v>
      </c>
      <c r="D200" s="145" t="s">
        <v>161</v>
      </c>
      <c r="E200" s="146" t="s">
        <v>1162</v>
      </c>
      <c r="F200" s="147" t="s">
        <v>1163</v>
      </c>
      <c r="G200" s="148" t="s">
        <v>445</v>
      </c>
      <c r="H200" s="149">
        <v>10</v>
      </c>
      <c r="I200" s="150"/>
      <c r="J200" s="151">
        <f>ROUND(I200*H200,2)</f>
        <v>0</v>
      </c>
      <c r="K200" s="147" t="s">
        <v>165</v>
      </c>
      <c r="L200" s="35"/>
      <c r="M200" s="152" t="s">
        <v>3</v>
      </c>
      <c r="N200" s="153" t="s">
        <v>47</v>
      </c>
      <c r="O200" s="55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174</v>
      </c>
      <c r="AT200" s="156" t="s">
        <v>161</v>
      </c>
      <c r="AU200" s="156" t="s">
        <v>83</v>
      </c>
      <c r="AY200" s="19" t="s">
        <v>159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83</v>
      </c>
      <c r="BK200" s="157">
        <f>ROUND(I200*H200,2)</f>
        <v>0</v>
      </c>
      <c r="BL200" s="19" t="s">
        <v>174</v>
      </c>
      <c r="BM200" s="156" t="s">
        <v>1164</v>
      </c>
    </row>
    <row r="201" spans="1:65" s="14" customFormat="1">
      <c r="B201" s="172"/>
      <c r="D201" s="158" t="s">
        <v>178</v>
      </c>
      <c r="E201" s="173" t="s">
        <v>3</v>
      </c>
      <c r="F201" s="174" t="s">
        <v>967</v>
      </c>
      <c r="H201" s="175">
        <v>10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178</v>
      </c>
      <c r="AU201" s="173" t="s">
        <v>83</v>
      </c>
      <c r="AV201" s="14" t="s">
        <v>85</v>
      </c>
      <c r="AW201" s="14" t="s">
        <v>37</v>
      </c>
      <c r="AX201" s="14" t="s">
        <v>76</v>
      </c>
      <c r="AY201" s="173" t="s">
        <v>159</v>
      </c>
    </row>
    <row r="202" spans="1:65" s="15" customFormat="1">
      <c r="B202" s="180"/>
      <c r="D202" s="158" t="s">
        <v>178</v>
      </c>
      <c r="E202" s="181" t="s">
        <v>3</v>
      </c>
      <c r="F202" s="182" t="s">
        <v>182</v>
      </c>
      <c r="H202" s="183">
        <v>10</v>
      </c>
      <c r="I202" s="184"/>
      <c r="L202" s="180"/>
      <c r="M202" s="185"/>
      <c r="N202" s="186"/>
      <c r="O202" s="186"/>
      <c r="P202" s="186"/>
      <c r="Q202" s="186"/>
      <c r="R202" s="186"/>
      <c r="S202" s="186"/>
      <c r="T202" s="187"/>
      <c r="AT202" s="181" t="s">
        <v>178</v>
      </c>
      <c r="AU202" s="181" t="s">
        <v>83</v>
      </c>
      <c r="AV202" s="15" t="s">
        <v>174</v>
      </c>
      <c r="AW202" s="15" t="s">
        <v>37</v>
      </c>
      <c r="AX202" s="15" t="s">
        <v>83</v>
      </c>
      <c r="AY202" s="181" t="s">
        <v>159</v>
      </c>
    </row>
    <row r="203" spans="1:65" s="2" customFormat="1" ht="16.5" customHeight="1">
      <c r="A203" s="34"/>
      <c r="B203" s="144"/>
      <c r="C203" s="145" t="s">
        <v>1165</v>
      </c>
      <c r="D203" s="145" t="s">
        <v>161</v>
      </c>
      <c r="E203" s="146" t="s">
        <v>1166</v>
      </c>
      <c r="F203" s="147" t="s">
        <v>1167</v>
      </c>
      <c r="G203" s="148" t="s">
        <v>445</v>
      </c>
      <c r="H203" s="149">
        <v>22</v>
      </c>
      <c r="I203" s="150"/>
      <c r="J203" s="151">
        <f>ROUND(I203*H203,2)</f>
        <v>0</v>
      </c>
      <c r="K203" s="147" t="s">
        <v>165</v>
      </c>
      <c r="L203" s="35"/>
      <c r="M203" s="152" t="s">
        <v>3</v>
      </c>
      <c r="N203" s="153" t="s">
        <v>47</v>
      </c>
      <c r="O203" s="55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174</v>
      </c>
      <c r="AT203" s="156" t="s">
        <v>161</v>
      </c>
      <c r="AU203" s="156" t="s">
        <v>83</v>
      </c>
      <c r="AY203" s="19" t="s">
        <v>159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83</v>
      </c>
      <c r="BK203" s="157">
        <f>ROUND(I203*H203,2)</f>
        <v>0</v>
      </c>
      <c r="BL203" s="19" t="s">
        <v>174</v>
      </c>
      <c r="BM203" s="156" t="s">
        <v>1168</v>
      </c>
    </row>
    <row r="204" spans="1:65" s="14" customFormat="1">
      <c r="B204" s="172"/>
      <c r="D204" s="158" t="s">
        <v>178</v>
      </c>
      <c r="E204" s="173" t="s">
        <v>3</v>
      </c>
      <c r="F204" s="174" t="s">
        <v>1169</v>
      </c>
      <c r="H204" s="175">
        <v>22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178</v>
      </c>
      <c r="AU204" s="173" t="s">
        <v>83</v>
      </c>
      <c r="AV204" s="14" t="s">
        <v>85</v>
      </c>
      <c r="AW204" s="14" t="s">
        <v>37</v>
      </c>
      <c r="AX204" s="14" t="s">
        <v>76</v>
      </c>
      <c r="AY204" s="173" t="s">
        <v>159</v>
      </c>
    </row>
    <row r="205" spans="1:65" s="15" customFormat="1">
      <c r="B205" s="180"/>
      <c r="D205" s="158" t="s">
        <v>178</v>
      </c>
      <c r="E205" s="181" t="s">
        <v>3</v>
      </c>
      <c r="F205" s="182" t="s">
        <v>182</v>
      </c>
      <c r="H205" s="183">
        <v>22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178</v>
      </c>
      <c r="AU205" s="181" t="s">
        <v>83</v>
      </c>
      <c r="AV205" s="15" t="s">
        <v>174</v>
      </c>
      <c r="AW205" s="15" t="s">
        <v>37</v>
      </c>
      <c r="AX205" s="15" t="s">
        <v>83</v>
      </c>
      <c r="AY205" s="181" t="s">
        <v>159</v>
      </c>
    </row>
    <row r="206" spans="1:65" s="2" customFormat="1" ht="16.5" customHeight="1">
      <c r="A206" s="34"/>
      <c r="B206" s="144"/>
      <c r="C206" s="145" t="s">
        <v>285</v>
      </c>
      <c r="D206" s="145" t="s">
        <v>161</v>
      </c>
      <c r="E206" s="146" t="s">
        <v>1170</v>
      </c>
      <c r="F206" s="147" t="s">
        <v>1171</v>
      </c>
      <c r="G206" s="148" t="s">
        <v>445</v>
      </c>
      <c r="H206" s="149">
        <v>20</v>
      </c>
      <c r="I206" s="150"/>
      <c r="J206" s="151">
        <f>ROUND(I206*H206,2)</f>
        <v>0</v>
      </c>
      <c r="K206" s="147" t="s">
        <v>165</v>
      </c>
      <c r="L206" s="35"/>
      <c r="M206" s="152" t="s">
        <v>3</v>
      </c>
      <c r="N206" s="153" t="s">
        <v>47</v>
      </c>
      <c r="O206" s="55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174</v>
      </c>
      <c r="AT206" s="156" t="s">
        <v>161</v>
      </c>
      <c r="AU206" s="156" t="s">
        <v>83</v>
      </c>
      <c r="AY206" s="19" t="s">
        <v>159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83</v>
      </c>
      <c r="BK206" s="157">
        <f>ROUND(I206*H206,2)</f>
        <v>0</v>
      </c>
      <c r="BL206" s="19" t="s">
        <v>174</v>
      </c>
      <c r="BM206" s="156" t="s">
        <v>1172</v>
      </c>
    </row>
    <row r="207" spans="1:65" s="14" customFormat="1">
      <c r="B207" s="172"/>
      <c r="D207" s="158" t="s">
        <v>178</v>
      </c>
      <c r="E207" s="173" t="s">
        <v>3</v>
      </c>
      <c r="F207" s="174" t="s">
        <v>1029</v>
      </c>
      <c r="H207" s="175">
        <v>20</v>
      </c>
      <c r="I207" s="176"/>
      <c r="L207" s="172"/>
      <c r="M207" s="177"/>
      <c r="N207" s="178"/>
      <c r="O207" s="178"/>
      <c r="P207" s="178"/>
      <c r="Q207" s="178"/>
      <c r="R207" s="178"/>
      <c r="S207" s="178"/>
      <c r="T207" s="179"/>
      <c r="AT207" s="173" t="s">
        <v>178</v>
      </c>
      <c r="AU207" s="173" t="s">
        <v>83</v>
      </c>
      <c r="AV207" s="14" t="s">
        <v>85</v>
      </c>
      <c r="AW207" s="14" t="s">
        <v>37</v>
      </c>
      <c r="AX207" s="14" t="s">
        <v>76</v>
      </c>
      <c r="AY207" s="173" t="s">
        <v>159</v>
      </c>
    </row>
    <row r="208" spans="1:65" s="15" customFormat="1">
      <c r="B208" s="180"/>
      <c r="D208" s="158" t="s">
        <v>178</v>
      </c>
      <c r="E208" s="181" t="s">
        <v>3</v>
      </c>
      <c r="F208" s="182" t="s">
        <v>182</v>
      </c>
      <c r="H208" s="183">
        <v>20</v>
      </c>
      <c r="I208" s="184"/>
      <c r="L208" s="180"/>
      <c r="M208" s="185"/>
      <c r="N208" s="186"/>
      <c r="O208" s="186"/>
      <c r="P208" s="186"/>
      <c r="Q208" s="186"/>
      <c r="R208" s="186"/>
      <c r="S208" s="186"/>
      <c r="T208" s="187"/>
      <c r="AT208" s="181" t="s">
        <v>178</v>
      </c>
      <c r="AU208" s="181" t="s">
        <v>83</v>
      </c>
      <c r="AV208" s="15" t="s">
        <v>174</v>
      </c>
      <c r="AW208" s="15" t="s">
        <v>37</v>
      </c>
      <c r="AX208" s="15" t="s">
        <v>83</v>
      </c>
      <c r="AY208" s="181" t="s">
        <v>159</v>
      </c>
    </row>
    <row r="209" spans="1:65" s="2" customFormat="1" ht="16.5" customHeight="1">
      <c r="A209" s="34"/>
      <c r="B209" s="144"/>
      <c r="C209" s="145" t="s">
        <v>1173</v>
      </c>
      <c r="D209" s="145" t="s">
        <v>161</v>
      </c>
      <c r="E209" s="146" t="s">
        <v>1174</v>
      </c>
      <c r="F209" s="147" t="s">
        <v>1175</v>
      </c>
      <c r="G209" s="148" t="s">
        <v>1122</v>
      </c>
      <c r="H209" s="149">
        <v>199.74</v>
      </c>
      <c r="I209" s="150"/>
      <c r="J209" s="151">
        <f>ROUND(I209*H209,2)</f>
        <v>0</v>
      </c>
      <c r="K209" s="147" t="s">
        <v>165</v>
      </c>
      <c r="L209" s="35"/>
      <c r="M209" s="152" t="s">
        <v>3</v>
      </c>
      <c r="N209" s="153" t="s">
        <v>47</v>
      </c>
      <c r="O209" s="55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174</v>
      </c>
      <c r="AT209" s="156" t="s">
        <v>161</v>
      </c>
      <c r="AU209" s="156" t="s">
        <v>83</v>
      </c>
      <c r="AY209" s="19" t="s">
        <v>159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9" t="s">
        <v>83</v>
      </c>
      <c r="BK209" s="157">
        <f>ROUND(I209*H209,2)</f>
        <v>0</v>
      </c>
      <c r="BL209" s="19" t="s">
        <v>174</v>
      </c>
      <c r="BM209" s="156" t="s">
        <v>1176</v>
      </c>
    </row>
    <row r="210" spans="1:65" s="2" customFormat="1" ht="16.5" customHeight="1">
      <c r="A210" s="34"/>
      <c r="B210" s="144"/>
      <c r="C210" s="145" t="s">
        <v>1177</v>
      </c>
      <c r="D210" s="145" t="s">
        <v>161</v>
      </c>
      <c r="E210" s="146" t="s">
        <v>1178</v>
      </c>
      <c r="F210" s="147" t="s">
        <v>1179</v>
      </c>
      <c r="G210" s="148" t="s">
        <v>445</v>
      </c>
      <c r="H210" s="149">
        <v>10</v>
      </c>
      <c r="I210" s="150"/>
      <c r="J210" s="151">
        <f>ROUND(I210*H210,2)</f>
        <v>0</v>
      </c>
      <c r="K210" s="147" t="s">
        <v>165</v>
      </c>
      <c r="L210" s="35"/>
      <c r="M210" s="152" t="s">
        <v>3</v>
      </c>
      <c r="N210" s="153" t="s">
        <v>47</v>
      </c>
      <c r="O210" s="55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174</v>
      </c>
      <c r="AT210" s="156" t="s">
        <v>161</v>
      </c>
      <c r="AU210" s="156" t="s">
        <v>83</v>
      </c>
      <c r="AY210" s="19" t="s">
        <v>159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83</v>
      </c>
      <c r="BK210" s="157">
        <f>ROUND(I210*H210,2)</f>
        <v>0</v>
      </c>
      <c r="BL210" s="19" t="s">
        <v>174</v>
      </c>
      <c r="BM210" s="156" t="s">
        <v>1180</v>
      </c>
    </row>
    <row r="211" spans="1:65" s="14" customFormat="1">
      <c r="B211" s="172"/>
      <c r="D211" s="158" t="s">
        <v>178</v>
      </c>
      <c r="E211" s="173" t="s">
        <v>3</v>
      </c>
      <c r="F211" s="174" t="s">
        <v>967</v>
      </c>
      <c r="H211" s="175">
        <v>10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178</v>
      </c>
      <c r="AU211" s="173" t="s">
        <v>83</v>
      </c>
      <c r="AV211" s="14" t="s">
        <v>85</v>
      </c>
      <c r="AW211" s="14" t="s">
        <v>37</v>
      </c>
      <c r="AX211" s="14" t="s">
        <v>76</v>
      </c>
      <c r="AY211" s="173" t="s">
        <v>159</v>
      </c>
    </row>
    <row r="212" spans="1:65" s="15" customFormat="1">
      <c r="B212" s="180"/>
      <c r="D212" s="158" t="s">
        <v>178</v>
      </c>
      <c r="E212" s="181" t="s">
        <v>3</v>
      </c>
      <c r="F212" s="182" t="s">
        <v>182</v>
      </c>
      <c r="H212" s="183">
        <v>10</v>
      </c>
      <c r="I212" s="184"/>
      <c r="L212" s="180"/>
      <c r="M212" s="185"/>
      <c r="N212" s="186"/>
      <c r="O212" s="186"/>
      <c r="P212" s="186"/>
      <c r="Q212" s="186"/>
      <c r="R212" s="186"/>
      <c r="S212" s="186"/>
      <c r="T212" s="187"/>
      <c r="AT212" s="181" t="s">
        <v>178</v>
      </c>
      <c r="AU212" s="181" t="s">
        <v>83</v>
      </c>
      <c r="AV212" s="15" t="s">
        <v>174</v>
      </c>
      <c r="AW212" s="15" t="s">
        <v>37</v>
      </c>
      <c r="AX212" s="15" t="s">
        <v>83</v>
      </c>
      <c r="AY212" s="181" t="s">
        <v>159</v>
      </c>
    </row>
    <row r="213" spans="1:65" s="2" customFormat="1" ht="16.5" customHeight="1">
      <c r="A213" s="34"/>
      <c r="B213" s="144"/>
      <c r="C213" s="145" t="s">
        <v>1181</v>
      </c>
      <c r="D213" s="145" t="s">
        <v>161</v>
      </c>
      <c r="E213" s="146" t="s">
        <v>1182</v>
      </c>
      <c r="F213" s="147" t="s">
        <v>1183</v>
      </c>
      <c r="G213" s="148" t="s">
        <v>198</v>
      </c>
      <c r="H213" s="149">
        <v>213.68</v>
      </c>
      <c r="I213" s="150"/>
      <c r="J213" s="151">
        <f>ROUND(I213*H213,2)</f>
        <v>0</v>
      </c>
      <c r="K213" s="147" t="s">
        <v>165</v>
      </c>
      <c r="L213" s="35"/>
      <c r="M213" s="152" t="s">
        <v>3</v>
      </c>
      <c r="N213" s="153" t="s">
        <v>47</v>
      </c>
      <c r="O213" s="55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174</v>
      </c>
      <c r="AT213" s="156" t="s">
        <v>161</v>
      </c>
      <c r="AU213" s="156" t="s">
        <v>83</v>
      </c>
      <c r="AY213" s="19" t="s">
        <v>159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83</v>
      </c>
      <c r="BK213" s="157">
        <f>ROUND(I213*H213,2)</f>
        <v>0</v>
      </c>
      <c r="BL213" s="19" t="s">
        <v>174</v>
      </c>
      <c r="BM213" s="156" t="s">
        <v>1184</v>
      </c>
    </row>
    <row r="214" spans="1:65" s="2" customFormat="1" ht="16.5" customHeight="1">
      <c r="A214" s="34"/>
      <c r="B214" s="144"/>
      <c r="C214" s="145" t="s">
        <v>1185</v>
      </c>
      <c r="D214" s="145" t="s">
        <v>161</v>
      </c>
      <c r="E214" s="146" t="s">
        <v>1186</v>
      </c>
      <c r="F214" s="147" t="s">
        <v>1187</v>
      </c>
      <c r="G214" s="148" t="s">
        <v>1122</v>
      </c>
      <c r="H214" s="149">
        <v>4.2</v>
      </c>
      <c r="I214" s="150"/>
      <c r="J214" s="151">
        <f>ROUND(I214*H214,2)</f>
        <v>0</v>
      </c>
      <c r="K214" s="147" t="s">
        <v>165</v>
      </c>
      <c r="L214" s="35"/>
      <c r="M214" s="152" t="s">
        <v>3</v>
      </c>
      <c r="N214" s="153" t="s">
        <v>47</v>
      </c>
      <c r="O214" s="55"/>
      <c r="P214" s="154">
        <f>O214*H214</f>
        <v>0</v>
      </c>
      <c r="Q214" s="154">
        <v>0</v>
      </c>
      <c r="R214" s="154">
        <f>Q214*H214</f>
        <v>0</v>
      </c>
      <c r="S214" s="154">
        <v>0</v>
      </c>
      <c r="T214" s="15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6" t="s">
        <v>174</v>
      </c>
      <c r="AT214" s="156" t="s">
        <v>161</v>
      </c>
      <c r="AU214" s="156" t="s">
        <v>83</v>
      </c>
      <c r="AY214" s="19" t="s">
        <v>159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9" t="s">
        <v>83</v>
      </c>
      <c r="BK214" s="157">
        <f>ROUND(I214*H214,2)</f>
        <v>0</v>
      </c>
      <c r="BL214" s="19" t="s">
        <v>174</v>
      </c>
      <c r="BM214" s="156" t="s">
        <v>1188</v>
      </c>
    </row>
    <row r="215" spans="1:65" s="14" customFormat="1">
      <c r="B215" s="172"/>
      <c r="D215" s="158" t="s">
        <v>178</v>
      </c>
      <c r="E215" s="173" t="s">
        <v>3</v>
      </c>
      <c r="F215" s="174" t="s">
        <v>1189</v>
      </c>
      <c r="H215" s="175">
        <v>4.2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178</v>
      </c>
      <c r="AU215" s="173" t="s">
        <v>83</v>
      </c>
      <c r="AV215" s="14" t="s">
        <v>85</v>
      </c>
      <c r="AW215" s="14" t="s">
        <v>37</v>
      </c>
      <c r="AX215" s="14" t="s">
        <v>76</v>
      </c>
      <c r="AY215" s="173" t="s">
        <v>159</v>
      </c>
    </row>
    <row r="216" spans="1:65" s="15" customFormat="1">
      <c r="B216" s="180"/>
      <c r="D216" s="158" t="s">
        <v>178</v>
      </c>
      <c r="E216" s="181" t="s">
        <v>3</v>
      </c>
      <c r="F216" s="182" t="s">
        <v>182</v>
      </c>
      <c r="H216" s="183">
        <v>4.2</v>
      </c>
      <c r="I216" s="184"/>
      <c r="L216" s="180"/>
      <c r="M216" s="185"/>
      <c r="N216" s="186"/>
      <c r="O216" s="186"/>
      <c r="P216" s="186"/>
      <c r="Q216" s="186"/>
      <c r="R216" s="186"/>
      <c r="S216" s="186"/>
      <c r="T216" s="187"/>
      <c r="AT216" s="181" t="s">
        <v>178</v>
      </c>
      <c r="AU216" s="181" t="s">
        <v>83</v>
      </c>
      <c r="AV216" s="15" t="s">
        <v>174</v>
      </c>
      <c r="AW216" s="15" t="s">
        <v>37</v>
      </c>
      <c r="AX216" s="15" t="s">
        <v>83</v>
      </c>
      <c r="AY216" s="181" t="s">
        <v>159</v>
      </c>
    </row>
    <row r="217" spans="1:65" s="2" customFormat="1" ht="16.5" customHeight="1">
      <c r="A217" s="34"/>
      <c r="B217" s="144"/>
      <c r="C217" s="145" t="s">
        <v>1190</v>
      </c>
      <c r="D217" s="145" t="s">
        <v>161</v>
      </c>
      <c r="E217" s="146" t="s">
        <v>1191</v>
      </c>
      <c r="F217" s="147" t="s">
        <v>1192</v>
      </c>
      <c r="G217" s="148" t="s">
        <v>445</v>
      </c>
      <c r="H217" s="149">
        <v>19</v>
      </c>
      <c r="I217" s="150"/>
      <c r="J217" s="151">
        <f>ROUND(I217*H217,2)</f>
        <v>0</v>
      </c>
      <c r="K217" s="147" t="s">
        <v>165</v>
      </c>
      <c r="L217" s="35"/>
      <c r="M217" s="152" t="s">
        <v>3</v>
      </c>
      <c r="N217" s="153" t="s">
        <v>47</v>
      </c>
      <c r="O217" s="55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174</v>
      </c>
      <c r="AT217" s="156" t="s">
        <v>161</v>
      </c>
      <c r="AU217" s="156" t="s">
        <v>83</v>
      </c>
      <c r="AY217" s="19" t="s">
        <v>159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9" t="s">
        <v>83</v>
      </c>
      <c r="BK217" s="157">
        <f>ROUND(I217*H217,2)</f>
        <v>0</v>
      </c>
      <c r="BL217" s="19" t="s">
        <v>174</v>
      </c>
      <c r="BM217" s="156" t="s">
        <v>1193</v>
      </c>
    </row>
    <row r="218" spans="1:65" s="14" customFormat="1">
      <c r="B218" s="172"/>
      <c r="D218" s="158" t="s">
        <v>178</v>
      </c>
      <c r="E218" s="173" t="s">
        <v>3</v>
      </c>
      <c r="F218" s="174" t="s">
        <v>993</v>
      </c>
      <c r="H218" s="175">
        <v>19</v>
      </c>
      <c r="I218" s="176"/>
      <c r="L218" s="172"/>
      <c r="M218" s="177"/>
      <c r="N218" s="178"/>
      <c r="O218" s="178"/>
      <c r="P218" s="178"/>
      <c r="Q218" s="178"/>
      <c r="R218" s="178"/>
      <c r="S218" s="178"/>
      <c r="T218" s="179"/>
      <c r="AT218" s="173" t="s">
        <v>178</v>
      </c>
      <c r="AU218" s="173" t="s">
        <v>83</v>
      </c>
      <c r="AV218" s="14" t="s">
        <v>85</v>
      </c>
      <c r="AW218" s="14" t="s">
        <v>37</v>
      </c>
      <c r="AX218" s="14" t="s">
        <v>76</v>
      </c>
      <c r="AY218" s="173" t="s">
        <v>159</v>
      </c>
    </row>
    <row r="219" spans="1:65" s="15" customFormat="1">
      <c r="B219" s="180"/>
      <c r="D219" s="158" t="s">
        <v>178</v>
      </c>
      <c r="E219" s="181" t="s">
        <v>3</v>
      </c>
      <c r="F219" s="182" t="s">
        <v>182</v>
      </c>
      <c r="H219" s="183">
        <v>19</v>
      </c>
      <c r="I219" s="184"/>
      <c r="L219" s="180"/>
      <c r="M219" s="185"/>
      <c r="N219" s="186"/>
      <c r="O219" s="186"/>
      <c r="P219" s="186"/>
      <c r="Q219" s="186"/>
      <c r="R219" s="186"/>
      <c r="S219" s="186"/>
      <c r="T219" s="187"/>
      <c r="AT219" s="181" t="s">
        <v>178</v>
      </c>
      <c r="AU219" s="181" t="s">
        <v>83</v>
      </c>
      <c r="AV219" s="15" t="s">
        <v>174</v>
      </c>
      <c r="AW219" s="15" t="s">
        <v>37</v>
      </c>
      <c r="AX219" s="15" t="s">
        <v>83</v>
      </c>
      <c r="AY219" s="181" t="s">
        <v>159</v>
      </c>
    </row>
    <row r="220" spans="1:65" s="2" customFormat="1" ht="16.5" customHeight="1">
      <c r="A220" s="34"/>
      <c r="B220" s="144"/>
      <c r="C220" s="145" t="s">
        <v>1194</v>
      </c>
      <c r="D220" s="145" t="s">
        <v>161</v>
      </c>
      <c r="E220" s="146" t="s">
        <v>1195</v>
      </c>
      <c r="F220" s="147" t="s">
        <v>1196</v>
      </c>
      <c r="G220" s="148" t="s">
        <v>445</v>
      </c>
      <c r="H220" s="149">
        <v>4</v>
      </c>
      <c r="I220" s="150"/>
      <c r="J220" s="151">
        <f t="shared" ref="J220:J228" si="30">ROUND(I220*H220,2)</f>
        <v>0</v>
      </c>
      <c r="K220" s="147" t="s">
        <v>165</v>
      </c>
      <c r="L220" s="35"/>
      <c r="M220" s="152" t="s">
        <v>3</v>
      </c>
      <c r="N220" s="153" t="s">
        <v>47</v>
      </c>
      <c r="O220" s="55"/>
      <c r="P220" s="154">
        <f t="shared" ref="P220:P228" si="31">O220*H220</f>
        <v>0</v>
      </c>
      <c r="Q220" s="154">
        <v>0</v>
      </c>
      <c r="R220" s="154">
        <f t="shared" ref="R220:R228" si="32">Q220*H220</f>
        <v>0</v>
      </c>
      <c r="S220" s="154">
        <v>0</v>
      </c>
      <c r="T220" s="155">
        <f t="shared" ref="T220:T228" si="33"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174</v>
      </c>
      <c r="AT220" s="156" t="s">
        <v>161</v>
      </c>
      <c r="AU220" s="156" t="s">
        <v>83</v>
      </c>
      <c r="AY220" s="19" t="s">
        <v>159</v>
      </c>
      <c r="BE220" s="157">
        <f t="shared" ref="BE220:BE228" si="34">IF(N220="základní",J220,0)</f>
        <v>0</v>
      </c>
      <c r="BF220" s="157">
        <f t="shared" ref="BF220:BF228" si="35">IF(N220="snížená",J220,0)</f>
        <v>0</v>
      </c>
      <c r="BG220" s="157">
        <f t="shared" ref="BG220:BG228" si="36">IF(N220="zákl. přenesená",J220,0)</f>
        <v>0</v>
      </c>
      <c r="BH220" s="157">
        <f t="shared" ref="BH220:BH228" si="37">IF(N220="sníž. přenesená",J220,0)</f>
        <v>0</v>
      </c>
      <c r="BI220" s="157">
        <f t="shared" ref="BI220:BI228" si="38">IF(N220="nulová",J220,0)</f>
        <v>0</v>
      </c>
      <c r="BJ220" s="19" t="s">
        <v>83</v>
      </c>
      <c r="BK220" s="157">
        <f t="shared" ref="BK220:BK228" si="39">ROUND(I220*H220,2)</f>
        <v>0</v>
      </c>
      <c r="BL220" s="19" t="s">
        <v>174</v>
      </c>
      <c r="BM220" s="156" t="s">
        <v>1197</v>
      </c>
    </row>
    <row r="221" spans="1:65" s="2" customFormat="1" ht="16.5" customHeight="1">
      <c r="A221" s="34"/>
      <c r="B221" s="144"/>
      <c r="C221" s="145" t="s">
        <v>1198</v>
      </c>
      <c r="D221" s="145" t="s">
        <v>161</v>
      </c>
      <c r="E221" s="146" t="s">
        <v>1199</v>
      </c>
      <c r="F221" s="147" t="s">
        <v>1200</v>
      </c>
      <c r="G221" s="148" t="s">
        <v>198</v>
      </c>
      <c r="H221" s="149">
        <v>258.39999999999998</v>
      </c>
      <c r="I221" s="150"/>
      <c r="J221" s="151">
        <f t="shared" si="30"/>
        <v>0</v>
      </c>
      <c r="K221" s="147" t="s">
        <v>165</v>
      </c>
      <c r="L221" s="35"/>
      <c r="M221" s="152" t="s">
        <v>3</v>
      </c>
      <c r="N221" s="153" t="s">
        <v>47</v>
      </c>
      <c r="O221" s="55"/>
      <c r="P221" s="154">
        <f t="shared" si="31"/>
        <v>0</v>
      </c>
      <c r="Q221" s="154">
        <v>0</v>
      </c>
      <c r="R221" s="154">
        <f t="shared" si="32"/>
        <v>0</v>
      </c>
      <c r="S221" s="154">
        <v>0</v>
      </c>
      <c r="T221" s="155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174</v>
      </c>
      <c r="AT221" s="156" t="s">
        <v>161</v>
      </c>
      <c r="AU221" s="156" t="s">
        <v>83</v>
      </c>
      <c r="AY221" s="19" t="s">
        <v>159</v>
      </c>
      <c r="BE221" s="157">
        <f t="shared" si="34"/>
        <v>0</v>
      </c>
      <c r="BF221" s="157">
        <f t="shared" si="35"/>
        <v>0</v>
      </c>
      <c r="BG221" s="157">
        <f t="shared" si="36"/>
        <v>0</v>
      </c>
      <c r="BH221" s="157">
        <f t="shared" si="37"/>
        <v>0</v>
      </c>
      <c r="BI221" s="157">
        <f t="shared" si="38"/>
        <v>0</v>
      </c>
      <c r="BJ221" s="19" t="s">
        <v>83</v>
      </c>
      <c r="BK221" s="157">
        <f t="shared" si="39"/>
        <v>0</v>
      </c>
      <c r="BL221" s="19" t="s">
        <v>174</v>
      </c>
      <c r="BM221" s="156" t="s">
        <v>1201</v>
      </c>
    </row>
    <row r="222" spans="1:65" s="2" customFormat="1" ht="16.5" customHeight="1">
      <c r="A222" s="34"/>
      <c r="B222" s="144"/>
      <c r="C222" s="145" t="s">
        <v>1202</v>
      </c>
      <c r="D222" s="145" t="s">
        <v>161</v>
      </c>
      <c r="E222" s="146" t="s">
        <v>1203</v>
      </c>
      <c r="F222" s="147" t="s">
        <v>1204</v>
      </c>
      <c r="G222" s="148" t="s">
        <v>445</v>
      </c>
      <c r="H222" s="149">
        <v>2</v>
      </c>
      <c r="I222" s="150"/>
      <c r="J222" s="151">
        <f t="shared" si="30"/>
        <v>0</v>
      </c>
      <c r="K222" s="147" t="s">
        <v>165</v>
      </c>
      <c r="L222" s="35"/>
      <c r="M222" s="152" t="s">
        <v>3</v>
      </c>
      <c r="N222" s="153" t="s">
        <v>47</v>
      </c>
      <c r="O222" s="55"/>
      <c r="P222" s="154">
        <f t="shared" si="31"/>
        <v>0</v>
      </c>
      <c r="Q222" s="154">
        <v>0</v>
      </c>
      <c r="R222" s="154">
        <f t="shared" si="32"/>
        <v>0</v>
      </c>
      <c r="S222" s="154">
        <v>0</v>
      </c>
      <c r="T222" s="155">
        <f t="shared" si="3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174</v>
      </c>
      <c r="AT222" s="156" t="s">
        <v>161</v>
      </c>
      <c r="AU222" s="156" t="s">
        <v>83</v>
      </c>
      <c r="AY222" s="19" t="s">
        <v>159</v>
      </c>
      <c r="BE222" s="157">
        <f t="shared" si="34"/>
        <v>0</v>
      </c>
      <c r="BF222" s="157">
        <f t="shared" si="35"/>
        <v>0</v>
      </c>
      <c r="BG222" s="157">
        <f t="shared" si="36"/>
        <v>0</v>
      </c>
      <c r="BH222" s="157">
        <f t="shared" si="37"/>
        <v>0</v>
      </c>
      <c r="BI222" s="157">
        <f t="shared" si="38"/>
        <v>0</v>
      </c>
      <c r="BJ222" s="19" t="s">
        <v>83</v>
      </c>
      <c r="BK222" s="157">
        <f t="shared" si="39"/>
        <v>0</v>
      </c>
      <c r="BL222" s="19" t="s">
        <v>174</v>
      </c>
      <c r="BM222" s="156" t="s">
        <v>1205</v>
      </c>
    </row>
    <row r="223" spans="1:65" s="2" customFormat="1" ht="16.5" customHeight="1">
      <c r="A223" s="34"/>
      <c r="B223" s="144"/>
      <c r="C223" s="145" t="s">
        <v>1206</v>
      </c>
      <c r="D223" s="145" t="s">
        <v>161</v>
      </c>
      <c r="E223" s="146" t="s">
        <v>1207</v>
      </c>
      <c r="F223" s="147" t="s">
        <v>1208</v>
      </c>
      <c r="G223" s="148" t="s">
        <v>445</v>
      </c>
      <c r="H223" s="149">
        <v>8</v>
      </c>
      <c r="I223" s="150"/>
      <c r="J223" s="151">
        <f t="shared" si="30"/>
        <v>0</v>
      </c>
      <c r="K223" s="147" t="s">
        <v>165</v>
      </c>
      <c r="L223" s="35"/>
      <c r="M223" s="152" t="s">
        <v>3</v>
      </c>
      <c r="N223" s="153" t="s">
        <v>47</v>
      </c>
      <c r="O223" s="55"/>
      <c r="P223" s="154">
        <f t="shared" si="31"/>
        <v>0</v>
      </c>
      <c r="Q223" s="154">
        <v>0</v>
      </c>
      <c r="R223" s="154">
        <f t="shared" si="32"/>
        <v>0</v>
      </c>
      <c r="S223" s="154">
        <v>0</v>
      </c>
      <c r="T223" s="155">
        <f t="shared" si="3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174</v>
      </c>
      <c r="AT223" s="156" t="s">
        <v>161</v>
      </c>
      <c r="AU223" s="156" t="s">
        <v>83</v>
      </c>
      <c r="AY223" s="19" t="s">
        <v>159</v>
      </c>
      <c r="BE223" s="157">
        <f t="shared" si="34"/>
        <v>0</v>
      </c>
      <c r="BF223" s="157">
        <f t="shared" si="35"/>
        <v>0</v>
      </c>
      <c r="BG223" s="157">
        <f t="shared" si="36"/>
        <v>0</v>
      </c>
      <c r="BH223" s="157">
        <f t="shared" si="37"/>
        <v>0</v>
      </c>
      <c r="BI223" s="157">
        <f t="shared" si="38"/>
        <v>0</v>
      </c>
      <c r="BJ223" s="19" t="s">
        <v>83</v>
      </c>
      <c r="BK223" s="157">
        <f t="shared" si="39"/>
        <v>0</v>
      </c>
      <c r="BL223" s="19" t="s">
        <v>174</v>
      </c>
      <c r="BM223" s="156" t="s">
        <v>1209</v>
      </c>
    </row>
    <row r="224" spans="1:65" s="2" customFormat="1" ht="16.5" customHeight="1">
      <c r="A224" s="34"/>
      <c r="B224" s="144"/>
      <c r="C224" s="145" t="s">
        <v>1210</v>
      </c>
      <c r="D224" s="145" t="s">
        <v>161</v>
      </c>
      <c r="E224" s="146" t="s">
        <v>1211</v>
      </c>
      <c r="F224" s="147" t="s">
        <v>1212</v>
      </c>
      <c r="G224" s="148" t="s">
        <v>445</v>
      </c>
      <c r="H224" s="149">
        <v>8</v>
      </c>
      <c r="I224" s="150"/>
      <c r="J224" s="151">
        <f t="shared" si="30"/>
        <v>0</v>
      </c>
      <c r="K224" s="147" t="s">
        <v>165</v>
      </c>
      <c r="L224" s="35"/>
      <c r="M224" s="152" t="s">
        <v>3</v>
      </c>
      <c r="N224" s="153" t="s">
        <v>47</v>
      </c>
      <c r="O224" s="55"/>
      <c r="P224" s="154">
        <f t="shared" si="31"/>
        <v>0</v>
      </c>
      <c r="Q224" s="154">
        <v>0</v>
      </c>
      <c r="R224" s="154">
        <f t="shared" si="32"/>
        <v>0</v>
      </c>
      <c r="S224" s="154">
        <v>0</v>
      </c>
      <c r="T224" s="155">
        <f t="shared" si="3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174</v>
      </c>
      <c r="AT224" s="156" t="s">
        <v>161</v>
      </c>
      <c r="AU224" s="156" t="s">
        <v>83</v>
      </c>
      <c r="AY224" s="19" t="s">
        <v>159</v>
      </c>
      <c r="BE224" s="157">
        <f t="shared" si="34"/>
        <v>0</v>
      </c>
      <c r="BF224" s="157">
        <f t="shared" si="35"/>
        <v>0</v>
      </c>
      <c r="BG224" s="157">
        <f t="shared" si="36"/>
        <v>0</v>
      </c>
      <c r="BH224" s="157">
        <f t="shared" si="37"/>
        <v>0</v>
      </c>
      <c r="BI224" s="157">
        <f t="shared" si="38"/>
        <v>0</v>
      </c>
      <c r="BJ224" s="19" t="s">
        <v>83</v>
      </c>
      <c r="BK224" s="157">
        <f t="shared" si="39"/>
        <v>0</v>
      </c>
      <c r="BL224" s="19" t="s">
        <v>174</v>
      </c>
      <c r="BM224" s="156" t="s">
        <v>1213</v>
      </c>
    </row>
    <row r="225" spans="1:65" s="2" customFormat="1" ht="16.5" customHeight="1">
      <c r="A225" s="34"/>
      <c r="B225" s="144"/>
      <c r="C225" s="145" t="s">
        <v>1214</v>
      </c>
      <c r="D225" s="145" t="s">
        <v>161</v>
      </c>
      <c r="E225" s="146" t="s">
        <v>1215</v>
      </c>
      <c r="F225" s="147" t="s">
        <v>1216</v>
      </c>
      <c r="G225" s="148" t="s">
        <v>445</v>
      </c>
      <c r="H225" s="149">
        <v>2</v>
      </c>
      <c r="I225" s="150"/>
      <c r="J225" s="151">
        <f t="shared" si="30"/>
        <v>0</v>
      </c>
      <c r="K225" s="147" t="s">
        <v>165</v>
      </c>
      <c r="L225" s="35"/>
      <c r="M225" s="152" t="s">
        <v>3</v>
      </c>
      <c r="N225" s="153" t="s">
        <v>47</v>
      </c>
      <c r="O225" s="55"/>
      <c r="P225" s="154">
        <f t="shared" si="31"/>
        <v>0</v>
      </c>
      <c r="Q225" s="154">
        <v>0</v>
      </c>
      <c r="R225" s="154">
        <f t="shared" si="32"/>
        <v>0</v>
      </c>
      <c r="S225" s="154">
        <v>0</v>
      </c>
      <c r="T225" s="155">
        <f t="shared" si="3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174</v>
      </c>
      <c r="AT225" s="156" t="s">
        <v>161</v>
      </c>
      <c r="AU225" s="156" t="s">
        <v>83</v>
      </c>
      <c r="AY225" s="19" t="s">
        <v>159</v>
      </c>
      <c r="BE225" s="157">
        <f t="shared" si="34"/>
        <v>0</v>
      </c>
      <c r="BF225" s="157">
        <f t="shared" si="35"/>
        <v>0</v>
      </c>
      <c r="BG225" s="157">
        <f t="shared" si="36"/>
        <v>0</v>
      </c>
      <c r="BH225" s="157">
        <f t="shared" si="37"/>
        <v>0</v>
      </c>
      <c r="BI225" s="157">
        <f t="shared" si="38"/>
        <v>0</v>
      </c>
      <c r="BJ225" s="19" t="s">
        <v>83</v>
      </c>
      <c r="BK225" s="157">
        <f t="shared" si="39"/>
        <v>0</v>
      </c>
      <c r="BL225" s="19" t="s">
        <v>174</v>
      </c>
      <c r="BM225" s="156" t="s">
        <v>1217</v>
      </c>
    </row>
    <row r="226" spans="1:65" s="2" customFormat="1" ht="16.5" customHeight="1">
      <c r="A226" s="34"/>
      <c r="B226" s="144"/>
      <c r="C226" s="145" t="s">
        <v>1218</v>
      </c>
      <c r="D226" s="145" t="s">
        <v>161</v>
      </c>
      <c r="E226" s="146" t="s">
        <v>1219</v>
      </c>
      <c r="F226" s="147" t="s">
        <v>1220</v>
      </c>
      <c r="G226" s="148" t="s">
        <v>445</v>
      </c>
      <c r="H226" s="149">
        <v>8</v>
      </c>
      <c r="I226" s="150"/>
      <c r="J226" s="151">
        <f t="shared" si="30"/>
        <v>0</v>
      </c>
      <c r="K226" s="147" t="s">
        <v>165</v>
      </c>
      <c r="L226" s="35"/>
      <c r="M226" s="152" t="s">
        <v>3</v>
      </c>
      <c r="N226" s="153" t="s">
        <v>47</v>
      </c>
      <c r="O226" s="55"/>
      <c r="P226" s="154">
        <f t="shared" si="31"/>
        <v>0</v>
      </c>
      <c r="Q226" s="154">
        <v>0</v>
      </c>
      <c r="R226" s="154">
        <f t="shared" si="32"/>
        <v>0</v>
      </c>
      <c r="S226" s="154">
        <v>0</v>
      </c>
      <c r="T226" s="155">
        <f t="shared" si="3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6" t="s">
        <v>174</v>
      </c>
      <c r="AT226" s="156" t="s">
        <v>161</v>
      </c>
      <c r="AU226" s="156" t="s">
        <v>83</v>
      </c>
      <c r="AY226" s="19" t="s">
        <v>159</v>
      </c>
      <c r="BE226" s="157">
        <f t="shared" si="34"/>
        <v>0</v>
      </c>
      <c r="BF226" s="157">
        <f t="shared" si="35"/>
        <v>0</v>
      </c>
      <c r="BG226" s="157">
        <f t="shared" si="36"/>
        <v>0</v>
      </c>
      <c r="BH226" s="157">
        <f t="shared" si="37"/>
        <v>0</v>
      </c>
      <c r="BI226" s="157">
        <f t="shared" si="38"/>
        <v>0</v>
      </c>
      <c r="BJ226" s="19" t="s">
        <v>83</v>
      </c>
      <c r="BK226" s="157">
        <f t="shared" si="39"/>
        <v>0</v>
      </c>
      <c r="BL226" s="19" t="s">
        <v>174</v>
      </c>
      <c r="BM226" s="156" t="s">
        <v>1221</v>
      </c>
    </row>
    <row r="227" spans="1:65" s="2" customFormat="1" ht="16.5" customHeight="1">
      <c r="A227" s="34"/>
      <c r="B227" s="144"/>
      <c r="C227" s="145" t="s">
        <v>1222</v>
      </c>
      <c r="D227" s="145" t="s">
        <v>161</v>
      </c>
      <c r="E227" s="146" t="s">
        <v>1223</v>
      </c>
      <c r="F227" s="147" t="s">
        <v>1224</v>
      </c>
      <c r="G227" s="148" t="s">
        <v>445</v>
      </c>
      <c r="H227" s="149">
        <v>1</v>
      </c>
      <c r="I227" s="150"/>
      <c r="J227" s="151">
        <f t="shared" si="30"/>
        <v>0</v>
      </c>
      <c r="K227" s="147" t="s">
        <v>165</v>
      </c>
      <c r="L227" s="35"/>
      <c r="M227" s="152" t="s">
        <v>3</v>
      </c>
      <c r="N227" s="153" t="s">
        <v>47</v>
      </c>
      <c r="O227" s="55"/>
      <c r="P227" s="154">
        <f t="shared" si="31"/>
        <v>0</v>
      </c>
      <c r="Q227" s="154">
        <v>0</v>
      </c>
      <c r="R227" s="154">
        <f t="shared" si="32"/>
        <v>0</v>
      </c>
      <c r="S227" s="154">
        <v>0</v>
      </c>
      <c r="T227" s="155">
        <f t="shared" si="3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174</v>
      </c>
      <c r="AT227" s="156" t="s">
        <v>161</v>
      </c>
      <c r="AU227" s="156" t="s">
        <v>83</v>
      </c>
      <c r="AY227" s="19" t="s">
        <v>159</v>
      </c>
      <c r="BE227" s="157">
        <f t="shared" si="34"/>
        <v>0</v>
      </c>
      <c r="BF227" s="157">
        <f t="shared" si="35"/>
        <v>0</v>
      </c>
      <c r="BG227" s="157">
        <f t="shared" si="36"/>
        <v>0</v>
      </c>
      <c r="BH227" s="157">
        <f t="shared" si="37"/>
        <v>0</v>
      </c>
      <c r="BI227" s="157">
        <f t="shared" si="38"/>
        <v>0</v>
      </c>
      <c r="BJ227" s="19" t="s">
        <v>83</v>
      </c>
      <c r="BK227" s="157">
        <f t="shared" si="39"/>
        <v>0</v>
      </c>
      <c r="BL227" s="19" t="s">
        <v>174</v>
      </c>
      <c r="BM227" s="156" t="s">
        <v>1225</v>
      </c>
    </row>
    <row r="228" spans="1:65" s="2" customFormat="1" ht="16.5" customHeight="1">
      <c r="A228" s="34"/>
      <c r="B228" s="144"/>
      <c r="C228" s="145" t="s">
        <v>1226</v>
      </c>
      <c r="D228" s="145" t="s">
        <v>161</v>
      </c>
      <c r="E228" s="146" t="s">
        <v>1227</v>
      </c>
      <c r="F228" s="147" t="s">
        <v>1228</v>
      </c>
      <c r="G228" s="148" t="s">
        <v>445</v>
      </c>
      <c r="H228" s="149">
        <v>10</v>
      </c>
      <c r="I228" s="150"/>
      <c r="J228" s="151">
        <f t="shared" si="30"/>
        <v>0</v>
      </c>
      <c r="K228" s="147" t="s">
        <v>165</v>
      </c>
      <c r="L228" s="35"/>
      <c r="M228" s="152" t="s">
        <v>3</v>
      </c>
      <c r="N228" s="153" t="s">
        <v>47</v>
      </c>
      <c r="O228" s="55"/>
      <c r="P228" s="154">
        <f t="shared" si="31"/>
        <v>0</v>
      </c>
      <c r="Q228" s="154">
        <v>0</v>
      </c>
      <c r="R228" s="154">
        <f t="shared" si="32"/>
        <v>0</v>
      </c>
      <c r="S228" s="154">
        <v>0</v>
      </c>
      <c r="T228" s="155">
        <f t="shared" si="3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174</v>
      </c>
      <c r="AT228" s="156" t="s">
        <v>161</v>
      </c>
      <c r="AU228" s="156" t="s">
        <v>83</v>
      </c>
      <c r="AY228" s="19" t="s">
        <v>159</v>
      </c>
      <c r="BE228" s="157">
        <f t="shared" si="34"/>
        <v>0</v>
      </c>
      <c r="BF228" s="157">
        <f t="shared" si="35"/>
        <v>0</v>
      </c>
      <c r="BG228" s="157">
        <f t="shared" si="36"/>
        <v>0</v>
      </c>
      <c r="BH228" s="157">
        <f t="shared" si="37"/>
        <v>0</v>
      </c>
      <c r="BI228" s="157">
        <f t="shared" si="38"/>
        <v>0</v>
      </c>
      <c r="BJ228" s="19" t="s">
        <v>83</v>
      </c>
      <c r="BK228" s="157">
        <f t="shared" si="39"/>
        <v>0</v>
      </c>
      <c r="BL228" s="19" t="s">
        <v>174</v>
      </c>
      <c r="BM228" s="156" t="s">
        <v>1229</v>
      </c>
    </row>
    <row r="229" spans="1:65" s="14" customFormat="1">
      <c r="B229" s="172"/>
      <c r="D229" s="158" t="s">
        <v>178</v>
      </c>
      <c r="E229" s="173" t="s">
        <v>3</v>
      </c>
      <c r="F229" s="174" t="s">
        <v>967</v>
      </c>
      <c r="H229" s="175">
        <v>10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178</v>
      </c>
      <c r="AU229" s="173" t="s">
        <v>83</v>
      </c>
      <c r="AV229" s="14" t="s">
        <v>85</v>
      </c>
      <c r="AW229" s="14" t="s">
        <v>37</v>
      </c>
      <c r="AX229" s="14" t="s">
        <v>76</v>
      </c>
      <c r="AY229" s="173" t="s">
        <v>159</v>
      </c>
    </row>
    <row r="230" spans="1:65" s="15" customFormat="1">
      <c r="B230" s="180"/>
      <c r="D230" s="158" t="s">
        <v>178</v>
      </c>
      <c r="E230" s="181" t="s">
        <v>3</v>
      </c>
      <c r="F230" s="182" t="s">
        <v>182</v>
      </c>
      <c r="H230" s="183">
        <v>10</v>
      </c>
      <c r="I230" s="184"/>
      <c r="L230" s="180"/>
      <c r="M230" s="185"/>
      <c r="N230" s="186"/>
      <c r="O230" s="186"/>
      <c r="P230" s="186"/>
      <c r="Q230" s="186"/>
      <c r="R230" s="186"/>
      <c r="S230" s="186"/>
      <c r="T230" s="187"/>
      <c r="AT230" s="181" t="s">
        <v>178</v>
      </c>
      <c r="AU230" s="181" t="s">
        <v>83</v>
      </c>
      <c r="AV230" s="15" t="s">
        <v>174</v>
      </c>
      <c r="AW230" s="15" t="s">
        <v>37</v>
      </c>
      <c r="AX230" s="15" t="s">
        <v>83</v>
      </c>
      <c r="AY230" s="181" t="s">
        <v>159</v>
      </c>
    </row>
    <row r="231" spans="1:65" s="2" customFormat="1" ht="16.5" customHeight="1">
      <c r="A231" s="34"/>
      <c r="B231" s="144"/>
      <c r="C231" s="145" t="s">
        <v>1230</v>
      </c>
      <c r="D231" s="145" t="s">
        <v>161</v>
      </c>
      <c r="E231" s="146" t="s">
        <v>1231</v>
      </c>
      <c r="F231" s="147" t="s">
        <v>1232</v>
      </c>
      <c r="G231" s="148" t="s">
        <v>198</v>
      </c>
      <c r="H231" s="149">
        <v>20</v>
      </c>
      <c r="I231" s="150"/>
      <c r="J231" s="151">
        <f>ROUND(I231*H231,2)</f>
        <v>0</v>
      </c>
      <c r="K231" s="147" t="s">
        <v>165</v>
      </c>
      <c r="L231" s="35"/>
      <c r="M231" s="152" t="s">
        <v>3</v>
      </c>
      <c r="N231" s="153" t="s">
        <v>47</v>
      </c>
      <c r="O231" s="55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174</v>
      </c>
      <c r="AT231" s="156" t="s">
        <v>161</v>
      </c>
      <c r="AU231" s="156" t="s">
        <v>83</v>
      </c>
      <c r="AY231" s="19" t="s">
        <v>159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9" t="s">
        <v>83</v>
      </c>
      <c r="BK231" s="157">
        <f>ROUND(I231*H231,2)</f>
        <v>0</v>
      </c>
      <c r="BL231" s="19" t="s">
        <v>174</v>
      </c>
      <c r="BM231" s="156" t="s">
        <v>1233</v>
      </c>
    </row>
    <row r="232" spans="1:65" s="14" customFormat="1">
      <c r="B232" s="172"/>
      <c r="D232" s="158" t="s">
        <v>178</v>
      </c>
      <c r="E232" s="173" t="s">
        <v>3</v>
      </c>
      <c r="F232" s="174" t="s">
        <v>1234</v>
      </c>
      <c r="H232" s="175">
        <v>20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178</v>
      </c>
      <c r="AU232" s="173" t="s">
        <v>83</v>
      </c>
      <c r="AV232" s="14" t="s">
        <v>85</v>
      </c>
      <c r="AW232" s="14" t="s">
        <v>37</v>
      </c>
      <c r="AX232" s="14" t="s">
        <v>76</v>
      </c>
      <c r="AY232" s="173" t="s">
        <v>159</v>
      </c>
    </row>
    <row r="233" spans="1:65" s="15" customFormat="1">
      <c r="B233" s="180"/>
      <c r="D233" s="158" t="s">
        <v>178</v>
      </c>
      <c r="E233" s="181" t="s">
        <v>3</v>
      </c>
      <c r="F233" s="182" t="s">
        <v>182</v>
      </c>
      <c r="H233" s="183">
        <v>20</v>
      </c>
      <c r="I233" s="184"/>
      <c r="L233" s="180"/>
      <c r="M233" s="185"/>
      <c r="N233" s="186"/>
      <c r="O233" s="186"/>
      <c r="P233" s="186"/>
      <c r="Q233" s="186"/>
      <c r="R233" s="186"/>
      <c r="S233" s="186"/>
      <c r="T233" s="187"/>
      <c r="AT233" s="181" t="s">
        <v>178</v>
      </c>
      <c r="AU233" s="181" t="s">
        <v>83</v>
      </c>
      <c r="AV233" s="15" t="s">
        <v>174</v>
      </c>
      <c r="AW233" s="15" t="s">
        <v>37</v>
      </c>
      <c r="AX233" s="15" t="s">
        <v>83</v>
      </c>
      <c r="AY233" s="181" t="s">
        <v>159</v>
      </c>
    </row>
    <row r="234" spans="1:65" s="2" customFormat="1" ht="16.5" customHeight="1">
      <c r="A234" s="34"/>
      <c r="B234" s="144"/>
      <c r="C234" s="145" t="s">
        <v>1235</v>
      </c>
      <c r="D234" s="145" t="s">
        <v>161</v>
      </c>
      <c r="E234" s="146" t="s">
        <v>1236</v>
      </c>
      <c r="F234" s="147" t="s">
        <v>1237</v>
      </c>
      <c r="G234" s="148" t="s">
        <v>445</v>
      </c>
      <c r="H234" s="149">
        <v>10</v>
      </c>
      <c r="I234" s="150"/>
      <c r="J234" s="151">
        <f>ROUND(I234*H234,2)</f>
        <v>0</v>
      </c>
      <c r="K234" s="147" t="s">
        <v>165</v>
      </c>
      <c r="L234" s="35"/>
      <c r="M234" s="152" t="s">
        <v>3</v>
      </c>
      <c r="N234" s="153" t="s">
        <v>47</v>
      </c>
      <c r="O234" s="55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6" t="s">
        <v>174</v>
      </c>
      <c r="AT234" s="156" t="s">
        <v>161</v>
      </c>
      <c r="AU234" s="156" t="s">
        <v>83</v>
      </c>
      <c r="AY234" s="19" t="s">
        <v>159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9" t="s">
        <v>83</v>
      </c>
      <c r="BK234" s="157">
        <f>ROUND(I234*H234,2)</f>
        <v>0</v>
      </c>
      <c r="BL234" s="19" t="s">
        <v>174</v>
      </c>
      <c r="BM234" s="156" t="s">
        <v>1238</v>
      </c>
    </row>
    <row r="235" spans="1:65" s="14" customFormat="1">
      <c r="B235" s="172"/>
      <c r="D235" s="158" t="s">
        <v>178</v>
      </c>
      <c r="E235" s="173" t="s">
        <v>3</v>
      </c>
      <c r="F235" s="174" t="s">
        <v>967</v>
      </c>
      <c r="H235" s="175">
        <v>10</v>
      </c>
      <c r="I235" s="176"/>
      <c r="L235" s="172"/>
      <c r="M235" s="177"/>
      <c r="N235" s="178"/>
      <c r="O235" s="178"/>
      <c r="P235" s="178"/>
      <c r="Q235" s="178"/>
      <c r="R235" s="178"/>
      <c r="S235" s="178"/>
      <c r="T235" s="179"/>
      <c r="AT235" s="173" t="s">
        <v>178</v>
      </c>
      <c r="AU235" s="173" t="s">
        <v>83</v>
      </c>
      <c r="AV235" s="14" t="s">
        <v>85</v>
      </c>
      <c r="AW235" s="14" t="s">
        <v>37</v>
      </c>
      <c r="AX235" s="14" t="s">
        <v>76</v>
      </c>
      <c r="AY235" s="173" t="s">
        <v>159</v>
      </c>
    </row>
    <row r="236" spans="1:65" s="15" customFormat="1">
      <c r="B236" s="180"/>
      <c r="D236" s="158" t="s">
        <v>178</v>
      </c>
      <c r="E236" s="181" t="s">
        <v>3</v>
      </c>
      <c r="F236" s="182" t="s">
        <v>182</v>
      </c>
      <c r="H236" s="183">
        <v>10</v>
      </c>
      <c r="I236" s="184"/>
      <c r="L236" s="180"/>
      <c r="M236" s="185"/>
      <c r="N236" s="186"/>
      <c r="O236" s="186"/>
      <c r="P236" s="186"/>
      <c r="Q236" s="186"/>
      <c r="R236" s="186"/>
      <c r="S236" s="186"/>
      <c r="T236" s="187"/>
      <c r="AT236" s="181" t="s">
        <v>178</v>
      </c>
      <c r="AU236" s="181" t="s">
        <v>83</v>
      </c>
      <c r="AV236" s="15" t="s">
        <v>174</v>
      </c>
      <c r="AW236" s="15" t="s">
        <v>37</v>
      </c>
      <c r="AX236" s="15" t="s">
        <v>83</v>
      </c>
      <c r="AY236" s="181" t="s">
        <v>159</v>
      </c>
    </row>
    <row r="237" spans="1:65" s="2" customFormat="1" ht="16.5" customHeight="1">
      <c r="A237" s="34"/>
      <c r="B237" s="144"/>
      <c r="C237" s="145" t="s">
        <v>1239</v>
      </c>
      <c r="D237" s="145" t="s">
        <v>161</v>
      </c>
      <c r="E237" s="146" t="s">
        <v>1240</v>
      </c>
      <c r="F237" s="147" t="s">
        <v>1241</v>
      </c>
      <c r="G237" s="148" t="s">
        <v>1113</v>
      </c>
      <c r="H237" s="213"/>
      <c r="I237" s="150"/>
      <c r="J237" s="151">
        <f>ROUND(I237*H237,2)</f>
        <v>0</v>
      </c>
      <c r="K237" s="147" t="s">
        <v>165</v>
      </c>
      <c r="L237" s="35"/>
      <c r="M237" s="152" t="s">
        <v>3</v>
      </c>
      <c r="N237" s="153" t="s">
        <v>47</v>
      </c>
      <c r="O237" s="55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6" t="s">
        <v>174</v>
      </c>
      <c r="AT237" s="156" t="s">
        <v>161</v>
      </c>
      <c r="AU237" s="156" t="s">
        <v>83</v>
      </c>
      <c r="AY237" s="19" t="s">
        <v>159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9" t="s">
        <v>83</v>
      </c>
      <c r="BK237" s="157">
        <f>ROUND(I237*H237,2)</f>
        <v>0</v>
      </c>
      <c r="BL237" s="19" t="s">
        <v>174</v>
      </c>
      <c r="BM237" s="156" t="s">
        <v>1242</v>
      </c>
    </row>
    <row r="238" spans="1:65" s="2" customFormat="1" ht="16.5" customHeight="1">
      <c r="A238" s="34"/>
      <c r="B238" s="144"/>
      <c r="C238" s="145" t="s">
        <v>1243</v>
      </c>
      <c r="D238" s="145" t="s">
        <v>161</v>
      </c>
      <c r="E238" s="146" t="s">
        <v>1244</v>
      </c>
      <c r="F238" s="147" t="s">
        <v>1245</v>
      </c>
      <c r="G238" s="148" t="s">
        <v>1113</v>
      </c>
      <c r="H238" s="213"/>
      <c r="I238" s="150"/>
      <c r="J238" s="151">
        <f>ROUND(I238*H238,2)</f>
        <v>0</v>
      </c>
      <c r="K238" s="147" t="s">
        <v>165</v>
      </c>
      <c r="L238" s="35"/>
      <c r="M238" s="152" t="s">
        <v>3</v>
      </c>
      <c r="N238" s="153" t="s">
        <v>47</v>
      </c>
      <c r="O238" s="55"/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174</v>
      </c>
      <c r="AT238" s="156" t="s">
        <v>161</v>
      </c>
      <c r="AU238" s="156" t="s">
        <v>83</v>
      </c>
      <c r="AY238" s="19" t="s">
        <v>159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9" t="s">
        <v>83</v>
      </c>
      <c r="BK238" s="157">
        <f>ROUND(I238*H238,2)</f>
        <v>0</v>
      </c>
      <c r="BL238" s="19" t="s">
        <v>174</v>
      </c>
      <c r="BM238" s="156" t="s">
        <v>1246</v>
      </c>
    </row>
    <row r="239" spans="1:65" s="2" customFormat="1" ht="16.5" customHeight="1">
      <c r="A239" s="34"/>
      <c r="B239" s="144"/>
      <c r="C239" s="145" t="s">
        <v>1247</v>
      </c>
      <c r="D239" s="145" t="s">
        <v>161</v>
      </c>
      <c r="E239" s="146" t="s">
        <v>1248</v>
      </c>
      <c r="F239" s="147" t="s">
        <v>1249</v>
      </c>
      <c r="G239" s="148" t="s">
        <v>1113</v>
      </c>
      <c r="H239" s="213"/>
      <c r="I239" s="150"/>
      <c r="J239" s="151">
        <f>ROUND(I239*H239,2)</f>
        <v>0</v>
      </c>
      <c r="K239" s="147" t="s">
        <v>165</v>
      </c>
      <c r="L239" s="35"/>
      <c r="M239" s="152" t="s">
        <v>3</v>
      </c>
      <c r="N239" s="153" t="s">
        <v>47</v>
      </c>
      <c r="O239" s="55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6" t="s">
        <v>174</v>
      </c>
      <c r="AT239" s="156" t="s">
        <v>161</v>
      </c>
      <c r="AU239" s="156" t="s">
        <v>83</v>
      </c>
      <c r="AY239" s="19" t="s">
        <v>159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9" t="s">
        <v>83</v>
      </c>
      <c r="BK239" s="157">
        <f>ROUND(I239*H239,2)</f>
        <v>0</v>
      </c>
      <c r="BL239" s="19" t="s">
        <v>174</v>
      </c>
      <c r="BM239" s="156" t="s">
        <v>1250</v>
      </c>
    </row>
    <row r="240" spans="1:65" s="2" customFormat="1" ht="16.5" customHeight="1">
      <c r="A240" s="34"/>
      <c r="B240" s="144"/>
      <c r="C240" s="145" t="s">
        <v>1251</v>
      </c>
      <c r="D240" s="145" t="s">
        <v>161</v>
      </c>
      <c r="E240" s="146" t="s">
        <v>1252</v>
      </c>
      <c r="F240" s="147" t="s">
        <v>1253</v>
      </c>
      <c r="G240" s="148" t="s">
        <v>1113</v>
      </c>
      <c r="H240" s="213"/>
      <c r="I240" s="150"/>
      <c r="J240" s="151">
        <f>ROUND(I240*H240,2)</f>
        <v>0</v>
      </c>
      <c r="K240" s="147" t="s">
        <v>165</v>
      </c>
      <c r="L240" s="35"/>
      <c r="M240" s="152" t="s">
        <v>3</v>
      </c>
      <c r="N240" s="153" t="s">
        <v>47</v>
      </c>
      <c r="O240" s="55"/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174</v>
      </c>
      <c r="AT240" s="156" t="s">
        <v>161</v>
      </c>
      <c r="AU240" s="156" t="s">
        <v>83</v>
      </c>
      <c r="AY240" s="19" t="s">
        <v>159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9" t="s">
        <v>83</v>
      </c>
      <c r="BK240" s="157">
        <f>ROUND(I240*H240,2)</f>
        <v>0</v>
      </c>
      <c r="BL240" s="19" t="s">
        <v>174</v>
      </c>
      <c r="BM240" s="156" t="s">
        <v>1254</v>
      </c>
    </row>
    <row r="241" spans="1:65" s="12" customFormat="1" ht="25.9" customHeight="1">
      <c r="B241" s="131"/>
      <c r="D241" s="132" t="s">
        <v>75</v>
      </c>
      <c r="E241" s="133" t="s">
        <v>1255</v>
      </c>
      <c r="F241" s="133" t="s">
        <v>1256</v>
      </c>
      <c r="I241" s="134"/>
      <c r="J241" s="135">
        <f>BK241</f>
        <v>0</v>
      </c>
      <c r="L241" s="131"/>
      <c r="M241" s="136"/>
      <c r="N241" s="137"/>
      <c r="O241" s="137"/>
      <c r="P241" s="138">
        <f>SUM(P242:P301)</f>
        <v>0</v>
      </c>
      <c r="Q241" s="137"/>
      <c r="R241" s="138">
        <f>SUM(R242:R301)</f>
        <v>0</v>
      </c>
      <c r="S241" s="137"/>
      <c r="T241" s="139">
        <f>SUM(T242:T301)</f>
        <v>0</v>
      </c>
      <c r="AR241" s="132" t="s">
        <v>183</v>
      </c>
      <c r="AT241" s="140" t="s">
        <v>75</v>
      </c>
      <c r="AU241" s="140" t="s">
        <v>76</v>
      </c>
      <c r="AY241" s="132" t="s">
        <v>159</v>
      </c>
      <c r="BK241" s="141">
        <f>SUM(BK242:BK301)</f>
        <v>0</v>
      </c>
    </row>
    <row r="242" spans="1:65" s="2" customFormat="1" ht="16.5" customHeight="1">
      <c r="A242" s="34"/>
      <c r="B242" s="144"/>
      <c r="C242" s="145" t="s">
        <v>1257</v>
      </c>
      <c r="D242" s="145" t="s">
        <v>161</v>
      </c>
      <c r="E242" s="146" t="s">
        <v>1258</v>
      </c>
      <c r="F242" s="147" t="s">
        <v>1259</v>
      </c>
      <c r="G242" s="148" t="s">
        <v>242</v>
      </c>
      <c r="H242" s="149">
        <v>10.6</v>
      </c>
      <c r="I242" s="150"/>
      <c r="J242" s="151">
        <f t="shared" ref="J242:J269" si="40">ROUND(I242*H242,2)</f>
        <v>0</v>
      </c>
      <c r="K242" s="147" t="s">
        <v>165</v>
      </c>
      <c r="L242" s="35"/>
      <c r="M242" s="152" t="s">
        <v>3</v>
      </c>
      <c r="N242" s="153" t="s">
        <v>47</v>
      </c>
      <c r="O242" s="55"/>
      <c r="P242" s="154">
        <f t="shared" ref="P242:P269" si="41">O242*H242</f>
        <v>0</v>
      </c>
      <c r="Q242" s="154">
        <v>0</v>
      </c>
      <c r="R242" s="154">
        <f t="shared" ref="R242:R269" si="42">Q242*H242</f>
        <v>0</v>
      </c>
      <c r="S242" s="154">
        <v>0</v>
      </c>
      <c r="T242" s="155">
        <f t="shared" ref="T242:T269" si="43"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6" t="s">
        <v>174</v>
      </c>
      <c r="AT242" s="156" t="s">
        <v>161</v>
      </c>
      <c r="AU242" s="156" t="s">
        <v>83</v>
      </c>
      <c r="AY242" s="19" t="s">
        <v>159</v>
      </c>
      <c r="BE242" s="157">
        <f t="shared" ref="BE242:BE269" si="44">IF(N242="základní",J242,0)</f>
        <v>0</v>
      </c>
      <c r="BF242" s="157">
        <f t="shared" ref="BF242:BF269" si="45">IF(N242="snížená",J242,0)</f>
        <v>0</v>
      </c>
      <c r="BG242" s="157">
        <f t="shared" ref="BG242:BG269" si="46">IF(N242="zákl. přenesená",J242,0)</f>
        <v>0</v>
      </c>
      <c r="BH242" s="157">
        <f t="shared" ref="BH242:BH269" si="47">IF(N242="sníž. přenesená",J242,0)</f>
        <v>0</v>
      </c>
      <c r="BI242" s="157">
        <f t="shared" ref="BI242:BI269" si="48">IF(N242="nulová",J242,0)</f>
        <v>0</v>
      </c>
      <c r="BJ242" s="19" t="s">
        <v>83</v>
      </c>
      <c r="BK242" s="157">
        <f t="shared" ref="BK242:BK269" si="49">ROUND(I242*H242,2)</f>
        <v>0</v>
      </c>
      <c r="BL242" s="19" t="s">
        <v>174</v>
      </c>
      <c r="BM242" s="156" t="s">
        <v>1260</v>
      </c>
    </row>
    <row r="243" spans="1:65" s="2" customFormat="1" ht="16.5" customHeight="1">
      <c r="A243" s="34"/>
      <c r="B243" s="144"/>
      <c r="C243" s="145" t="s">
        <v>1261</v>
      </c>
      <c r="D243" s="145" t="s">
        <v>161</v>
      </c>
      <c r="E243" s="146" t="s">
        <v>1262</v>
      </c>
      <c r="F243" s="147" t="s">
        <v>1263</v>
      </c>
      <c r="G243" s="148" t="s">
        <v>242</v>
      </c>
      <c r="H243" s="149">
        <v>46.57</v>
      </c>
      <c r="I243" s="150"/>
      <c r="J243" s="151">
        <f t="shared" si="40"/>
        <v>0</v>
      </c>
      <c r="K243" s="147" t="s">
        <v>165</v>
      </c>
      <c r="L243" s="35"/>
      <c r="M243" s="152" t="s">
        <v>3</v>
      </c>
      <c r="N243" s="153" t="s">
        <v>47</v>
      </c>
      <c r="O243" s="55"/>
      <c r="P243" s="154">
        <f t="shared" si="41"/>
        <v>0</v>
      </c>
      <c r="Q243" s="154">
        <v>0</v>
      </c>
      <c r="R243" s="154">
        <f t="shared" si="42"/>
        <v>0</v>
      </c>
      <c r="S243" s="154">
        <v>0</v>
      </c>
      <c r="T243" s="155">
        <f t="shared" si="4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6" t="s">
        <v>174</v>
      </c>
      <c r="AT243" s="156" t="s">
        <v>161</v>
      </c>
      <c r="AU243" s="156" t="s">
        <v>83</v>
      </c>
      <c r="AY243" s="19" t="s">
        <v>159</v>
      </c>
      <c r="BE243" s="157">
        <f t="shared" si="44"/>
        <v>0</v>
      </c>
      <c r="BF243" s="157">
        <f t="shared" si="45"/>
        <v>0</v>
      </c>
      <c r="BG243" s="157">
        <f t="shared" si="46"/>
        <v>0</v>
      </c>
      <c r="BH243" s="157">
        <f t="shared" si="47"/>
        <v>0</v>
      </c>
      <c r="BI243" s="157">
        <f t="shared" si="48"/>
        <v>0</v>
      </c>
      <c r="BJ243" s="19" t="s">
        <v>83</v>
      </c>
      <c r="BK243" s="157">
        <f t="shared" si="49"/>
        <v>0</v>
      </c>
      <c r="BL243" s="19" t="s">
        <v>174</v>
      </c>
      <c r="BM243" s="156" t="s">
        <v>1264</v>
      </c>
    </row>
    <row r="244" spans="1:65" s="2" customFormat="1" ht="16.5" customHeight="1">
      <c r="A244" s="34"/>
      <c r="B244" s="144"/>
      <c r="C244" s="145" t="s">
        <v>1265</v>
      </c>
      <c r="D244" s="145" t="s">
        <v>161</v>
      </c>
      <c r="E244" s="146" t="s">
        <v>1266</v>
      </c>
      <c r="F244" s="147" t="s">
        <v>1267</v>
      </c>
      <c r="G244" s="148" t="s">
        <v>242</v>
      </c>
      <c r="H244" s="149">
        <v>3.29</v>
      </c>
      <c r="I244" s="150"/>
      <c r="J244" s="151">
        <f t="shared" si="40"/>
        <v>0</v>
      </c>
      <c r="K244" s="147" t="s">
        <v>165</v>
      </c>
      <c r="L244" s="35"/>
      <c r="M244" s="152" t="s">
        <v>3</v>
      </c>
      <c r="N244" s="153" t="s">
        <v>47</v>
      </c>
      <c r="O244" s="55"/>
      <c r="P244" s="154">
        <f t="shared" si="41"/>
        <v>0</v>
      </c>
      <c r="Q244" s="154">
        <v>0</v>
      </c>
      <c r="R244" s="154">
        <f t="shared" si="42"/>
        <v>0</v>
      </c>
      <c r="S244" s="154">
        <v>0</v>
      </c>
      <c r="T244" s="155">
        <f t="shared" si="4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174</v>
      </c>
      <c r="AT244" s="156" t="s">
        <v>161</v>
      </c>
      <c r="AU244" s="156" t="s">
        <v>83</v>
      </c>
      <c r="AY244" s="19" t="s">
        <v>159</v>
      </c>
      <c r="BE244" s="157">
        <f t="shared" si="44"/>
        <v>0</v>
      </c>
      <c r="BF244" s="157">
        <f t="shared" si="45"/>
        <v>0</v>
      </c>
      <c r="BG244" s="157">
        <f t="shared" si="46"/>
        <v>0</v>
      </c>
      <c r="BH244" s="157">
        <f t="shared" si="47"/>
        <v>0</v>
      </c>
      <c r="BI244" s="157">
        <f t="shared" si="48"/>
        <v>0</v>
      </c>
      <c r="BJ244" s="19" t="s">
        <v>83</v>
      </c>
      <c r="BK244" s="157">
        <f t="shared" si="49"/>
        <v>0</v>
      </c>
      <c r="BL244" s="19" t="s">
        <v>174</v>
      </c>
      <c r="BM244" s="156" t="s">
        <v>1268</v>
      </c>
    </row>
    <row r="245" spans="1:65" s="2" customFormat="1" ht="16.5" customHeight="1">
      <c r="A245" s="34"/>
      <c r="B245" s="144"/>
      <c r="C245" s="145" t="s">
        <v>1269</v>
      </c>
      <c r="D245" s="145" t="s">
        <v>161</v>
      </c>
      <c r="E245" s="146" t="s">
        <v>1270</v>
      </c>
      <c r="F245" s="147" t="s">
        <v>1271</v>
      </c>
      <c r="G245" s="148" t="s">
        <v>242</v>
      </c>
      <c r="H245" s="149">
        <v>13.46</v>
      </c>
      <c r="I245" s="150"/>
      <c r="J245" s="151">
        <f t="shared" si="40"/>
        <v>0</v>
      </c>
      <c r="K245" s="147" t="s">
        <v>165</v>
      </c>
      <c r="L245" s="35"/>
      <c r="M245" s="152" t="s">
        <v>3</v>
      </c>
      <c r="N245" s="153" t="s">
        <v>47</v>
      </c>
      <c r="O245" s="55"/>
      <c r="P245" s="154">
        <f t="shared" si="41"/>
        <v>0</v>
      </c>
      <c r="Q245" s="154">
        <v>0</v>
      </c>
      <c r="R245" s="154">
        <f t="shared" si="42"/>
        <v>0</v>
      </c>
      <c r="S245" s="154">
        <v>0</v>
      </c>
      <c r="T245" s="155">
        <f t="shared" si="4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6" t="s">
        <v>174</v>
      </c>
      <c r="AT245" s="156" t="s">
        <v>161</v>
      </c>
      <c r="AU245" s="156" t="s">
        <v>83</v>
      </c>
      <c r="AY245" s="19" t="s">
        <v>159</v>
      </c>
      <c r="BE245" s="157">
        <f t="shared" si="44"/>
        <v>0</v>
      </c>
      <c r="BF245" s="157">
        <f t="shared" si="45"/>
        <v>0</v>
      </c>
      <c r="BG245" s="157">
        <f t="shared" si="46"/>
        <v>0</v>
      </c>
      <c r="BH245" s="157">
        <f t="shared" si="47"/>
        <v>0</v>
      </c>
      <c r="BI245" s="157">
        <f t="shared" si="48"/>
        <v>0</v>
      </c>
      <c r="BJ245" s="19" t="s">
        <v>83</v>
      </c>
      <c r="BK245" s="157">
        <f t="shared" si="49"/>
        <v>0</v>
      </c>
      <c r="BL245" s="19" t="s">
        <v>174</v>
      </c>
      <c r="BM245" s="156" t="s">
        <v>1272</v>
      </c>
    </row>
    <row r="246" spans="1:65" s="2" customFormat="1" ht="16.5" customHeight="1">
      <c r="A246" s="34"/>
      <c r="B246" s="144"/>
      <c r="C246" s="145" t="s">
        <v>768</v>
      </c>
      <c r="D246" s="145" t="s">
        <v>161</v>
      </c>
      <c r="E246" s="146" t="s">
        <v>1273</v>
      </c>
      <c r="F246" s="147" t="s">
        <v>1274</v>
      </c>
      <c r="G246" s="148" t="s">
        <v>207</v>
      </c>
      <c r="H246" s="149">
        <v>7.48</v>
      </c>
      <c r="I246" s="150"/>
      <c r="J246" s="151">
        <f t="shared" si="40"/>
        <v>0</v>
      </c>
      <c r="K246" s="147" t="s">
        <v>165</v>
      </c>
      <c r="L246" s="35"/>
      <c r="M246" s="152" t="s">
        <v>3</v>
      </c>
      <c r="N246" s="153" t="s">
        <v>47</v>
      </c>
      <c r="O246" s="55"/>
      <c r="P246" s="154">
        <f t="shared" si="41"/>
        <v>0</v>
      </c>
      <c r="Q246" s="154">
        <v>0</v>
      </c>
      <c r="R246" s="154">
        <f t="shared" si="42"/>
        <v>0</v>
      </c>
      <c r="S246" s="154">
        <v>0</v>
      </c>
      <c r="T246" s="155">
        <f t="shared" si="4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6" t="s">
        <v>174</v>
      </c>
      <c r="AT246" s="156" t="s">
        <v>161</v>
      </c>
      <c r="AU246" s="156" t="s">
        <v>83</v>
      </c>
      <c r="AY246" s="19" t="s">
        <v>159</v>
      </c>
      <c r="BE246" s="157">
        <f t="shared" si="44"/>
        <v>0</v>
      </c>
      <c r="BF246" s="157">
        <f t="shared" si="45"/>
        <v>0</v>
      </c>
      <c r="BG246" s="157">
        <f t="shared" si="46"/>
        <v>0</v>
      </c>
      <c r="BH246" s="157">
        <f t="shared" si="47"/>
        <v>0</v>
      </c>
      <c r="BI246" s="157">
        <f t="shared" si="48"/>
        <v>0</v>
      </c>
      <c r="BJ246" s="19" t="s">
        <v>83</v>
      </c>
      <c r="BK246" s="157">
        <f t="shared" si="49"/>
        <v>0</v>
      </c>
      <c r="BL246" s="19" t="s">
        <v>174</v>
      </c>
      <c r="BM246" s="156" t="s">
        <v>1275</v>
      </c>
    </row>
    <row r="247" spans="1:65" s="2" customFormat="1" ht="16.5" customHeight="1">
      <c r="A247" s="34"/>
      <c r="B247" s="144"/>
      <c r="C247" s="145" t="s">
        <v>1276</v>
      </c>
      <c r="D247" s="145" t="s">
        <v>161</v>
      </c>
      <c r="E247" s="146" t="s">
        <v>1277</v>
      </c>
      <c r="F247" s="147" t="s">
        <v>1278</v>
      </c>
      <c r="G247" s="148" t="s">
        <v>207</v>
      </c>
      <c r="H247" s="149">
        <v>3.24</v>
      </c>
      <c r="I247" s="150"/>
      <c r="J247" s="151">
        <f t="shared" si="40"/>
        <v>0</v>
      </c>
      <c r="K247" s="147" t="s">
        <v>165</v>
      </c>
      <c r="L247" s="35"/>
      <c r="M247" s="152" t="s">
        <v>3</v>
      </c>
      <c r="N247" s="153" t="s">
        <v>47</v>
      </c>
      <c r="O247" s="55"/>
      <c r="P247" s="154">
        <f t="shared" si="41"/>
        <v>0</v>
      </c>
      <c r="Q247" s="154">
        <v>0</v>
      </c>
      <c r="R247" s="154">
        <f t="shared" si="42"/>
        <v>0</v>
      </c>
      <c r="S247" s="154">
        <v>0</v>
      </c>
      <c r="T247" s="155">
        <f t="shared" si="4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6" t="s">
        <v>174</v>
      </c>
      <c r="AT247" s="156" t="s">
        <v>161</v>
      </c>
      <c r="AU247" s="156" t="s">
        <v>83</v>
      </c>
      <c r="AY247" s="19" t="s">
        <v>159</v>
      </c>
      <c r="BE247" s="157">
        <f t="shared" si="44"/>
        <v>0</v>
      </c>
      <c r="BF247" s="157">
        <f t="shared" si="45"/>
        <v>0</v>
      </c>
      <c r="BG247" s="157">
        <f t="shared" si="46"/>
        <v>0</v>
      </c>
      <c r="BH247" s="157">
        <f t="shared" si="47"/>
        <v>0</v>
      </c>
      <c r="BI247" s="157">
        <f t="shared" si="48"/>
        <v>0</v>
      </c>
      <c r="BJ247" s="19" t="s">
        <v>83</v>
      </c>
      <c r="BK247" s="157">
        <f t="shared" si="49"/>
        <v>0</v>
      </c>
      <c r="BL247" s="19" t="s">
        <v>174</v>
      </c>
      <c r="BM247" s="156" t="s">
        <v>1279</v>
      </c>
    </row>
    <row r="248" spans="1:65" s="2" customFormat="1" ht="16.5" customHeight="1">
      <c r="A248" s="34"/>
      <c r="B248" s="144"/>
      <c r="C248" s="145" t="s">
        <v>1280</v>
      </c>
      <c r="D248" s="145" t="s">
        <v>161</v>
      </c>
      <c r="E248" s="146" t="s">
        <v>1281</v>
      </c>
      <c r="F248" s="147" t="s">
        <v>1282</v>
      </c>
      <c r="G248" s="148" t="s">
        <v>1283</v>
      </c>
      <c r="H248" s="149">
        <v>0.2</v>
      </c>
      <c r="I248" s="150"/>
      <c r="J248" s="151">
        <f t="shared" si="40"/>
        <v>0</v>
      </c>
      <c r="K248" s="147" t="s">
        <v>165</v>
      </c>
      <c r="L248" s="35"/>
      <c r="M248" s="152" t="s">
        <v>3</v>
      </c>
      <c r="N248" s="153" t="s">
        <v>47</v>
      </c>
      <c r="O248" s="55"/>
      <c r="P248" s="154">
        <f t="shared" si="41"/>
        <v>0</v>
      </c>
      <c r="Q248" s="154">
        <v>0</v>
      </c>
      <c r="R248" s="154">
        <f t="shared" si="42"/>
        <v>0</v>
      </c>
      <c r="S248" s="154">
        <v>0</v>
      </c>
      <c r="T248" s="155">
        <f t="shared" si="4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6" t="s">
        <v>174</v>
      </c>
      <c r="AT248" s="156" t="s">
        <v>161</v>
      </c>
      <c r="AU248" s="156" t="s">
        <v>83</v>
      </c>
      <c r="AY248" s="19" t="s">
        <v>159</v>
      </c>
      <c r="BE248" s="157">
        <f t="shared" si="44"/>
        <v>0</v>
      </c>
      <c r="BF248" s="157">
        <f t="shared" si="45"/>
        <v>0</v>
      </c>
      <c r="BG248" s="157">
        <f t="shared" si="46"/>
        <v>0</v>
      </c>
      <c r="BH248" s="157">
        <f t="shared" si="47"/>
        <v>0</v>
      </c>
      <c r="BI248" s="157">
        <f t="shared" si="48"/>
        <v>0</v>
      </c>
      <c r="BJ248" s="19" t="s">
        <v>83</v>
      </c>
      <c r="BK248" s="157">
        <f t="shared" si="49"/>
        <v>0</v>
      </c>
      <c r="BL248" s="19" t="s">
        <v>174</v>
      </c>
      <c r="BM248" s="156" t="s">
        <v>1284</v>
      </c>
    </row>
    <row r="249" spans="1:65" s="2" customFormat="1" ht="16.5" customHeight="1">
      <c r="A249" s="34"/>
      <c r="B249" s="144"/>
      <c r="C249" s="145" t="s">
        <v>1285</v>
      </c>
      <c r="D249" s="145" t="s">
        <v>161</v>
      </c>
      <c r="E249" s="146" t="s">
        <v>1286</v>
      </c>
      <c r="F249" s="147" t="s">
        <v>1287</v>
      </c>
      <c r="G249" s="148" t="s">
        <v>207</v>
      </c>
      <c r="H249" s="149">
        <v>6.04</v>
      </c>
      <c r="I249" s="150"/>
      <c r="J249" s="151">
        <f t="shared" si="40"/>
        <v>0</v>
      </c>
      <c r="K249" s="147" t="s">
        <v>165</v>
      </c>
      <c r="L249" s="35"/>
      <c r="M249" s="152" t="s">
        <v>3</v>
      </c>
      <c r="N249" s="153" t="s">
        <v>47</v>
      </c>
      <c r="O249" s="55"/>
      <c r="P249" s="154">
        <f t="shared" si="41"/>
        <v>0</v>
      </c>
      <c r="Q249" s="154">
        <v>0</v>
      </c>
      <c r="R249" s="154">
        <f t="shared" si="42"/>
        <v>0</v>
      </c>
      <c r="S249" s="154">
        <v>0</v>
      </c>
      <c r="T249" s="155">
        <f t="shared" si="4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174</v>
      </c>
      <c r="AT249" s="156" t="s">
        <v>161</v>
      </c>
      <c r="AU249" s="156" t="s">
        <v>83</v>
      </c>
      <c r="AY249" s="19" t="s">
        <v>159</v>
      </c>
      <c r="BE249" s="157">
        <f t="shared" si="44"/>
        <v>0</v>
      </c>
      <c r="BF249" s="157">
        <f t="shared" si="45"/>
        <v>0</v>
      </c>
      <c r="BG249" s="157">
        <f t="shared" si="46"/>
        <v>0</v>
      </c>
      <c r="BH249" s="157">
        <f t="shared" si="47"/>
        <v>0</v>
      </c>
      <c r="BI249" s="157">
        <f t="shared" si="48"/>
        <v>0</v>
      </c>
      <c r="BJ249" s="19" t="s">
        <v>83</v>
      </c>
      <c r="BK249" s="157">
        <f t="shared" si="49"/>
        <v>0</v>
      </c>
      <c r="BL249" s="19" t="s">
        <v>174</v>
      </c>
      <c r="BM249" s="156" t="s">
        <v>1288</v>
      </c>
    </row>
    <row r="250" spans="1:65" s="2" customFormat="1" ht="16.5" customHeight="1">
      <c r="A250" s="34"/>
      <c r="B250" s="144"/>
      <c r="C250" s="145" t="s">
        <v>1289</v>
      </c>
      <c r="D250" s="145" t="s">
        <v>161</v>
      </c>
      <c r="E250" s="146" t="s">
        <v>1290</v>
      </c>
      <c r="F250" s="147" t="s">
        <v>1291</v>
      </c>
      <c r="G250" s="148" t="s">
        <v>172</v>
      </c>
      <c r="H250" s="149">
        <v>30.2</v>
      </c>
      <c r="I250" s="150"/>
      <c r="J250" s="151">
        <f t="shared" si="40"/>
        <v>0</v>
      </c>
      <c r="K250" s="147" t="s">
        <v>165</v>
      </c>
      <c r="L250" s="35"/>
      <c r="M250" s="152" t="s">
        <v>3</v>
      </c>
      <c r="N250" s="153" t="s">
        <v>47</v>
      </c>
      <c r="O250" s="55"/>
      <c r="P250" s="154">
        <f t="shared" si="41"/>
        <v>0</v>
      </c>
      <c r="Q250" s="154">
        <v>0</v>
      </c>
      <c r="R250" s="154">
        <f t="shared" si="42"/>
        <v>0</v>
      </c>
      <c r="S250" s="154">
        <v>0</v>
      </c>
      <c r="T250" s="155">
        <f t="shared" si="4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6" t="s">
        <v>174</v>
      </c>
      <c r="AT250" s="156" t="s">
        <v>161</v>
      </c>
      <c r="AU250" s="156" t="s">
        <v>83</v>
      </c>
      <c r="AY250" s="19" t="s">
        <v>159</v>
      </c>
      <c r="BE250" s="157">
        <f t="shared" si="44"/>
        <v>0</v>
      </c>
      <c r="BF250" s="157">
        <f t="shared" si="45"/>
        <v>0</v>
      </c>
      <c r="BG250" s="157">
        <f t="shared" si="46"/>
        <v>0</v>
      </c>
      <c r="BH250" s="157">
        <f t="shared" si="47"/>
        <v>0</v>
      </c>
      <c r="BI250" s="157">
        <f t="shared" si="48"/>
        <v>0</v>
      </c>
      <c r="BJ250" s="19" t="s">
        <v>83</v>
      </c>
      <c r="BK250" s="157">
        <f t="shared" si="49"/>
        <v>0</v>
      </c>
      <c r="BL250" s="19" t="s">
        <v>174</v>
      </c>
      <c r="BM250" s="156" t="s">
        <v>1292</v>
      </c>
    </row>
    <row r="251" spans="1:65" s="2" customFormat="1" ht="16.5" customHeight="1">
      <c r="A251" s="34"/>
      <c r="B251" s="144"/>
      <c r="C251" s="145" t="s">
        <v>1293</v>
      </c>
      <c r="D251" s="145" t="s">
        <v>161</v>
      </c>
      <c r="E251" s="146" t="s">
        <v>1294</v>
      </c>
      <c r="F251" s="147" t="s">
        <v>1295</v>
      </c>
      <c r="G251" s="148" t="s">
        <v>172</v>
      </c>
      <c r="H251" s="149">
        <v>4.8</v>
      </c>
      <c r="I251" s="150"/>
      <c r="J251" s="151">
        <f t="shared" si="40"/>
        <v>0</v>
      </c>
      <c r="K251" s="147" t="s">
        <v>165</v>
      </c>
      <c r="L251" s="35"/>
      <c r="M251" s="152" t="s">
        <v>3</v>
      </c>
      <c r="N251" s="153" t="s">
        <v>47</v>
      </c>
      <c r="O251" s="55"/>
      <c r="P251" s="154">
        <f t="shared" si="41"/>
        <v>0</v>
      </c>
      <c r="Q251" s="154">
        <v>0</v>
      </c>
      <c r="R251" s="154">
        <f t="shared" si="42"/>
        <v>0</v>
      </c>
      <c r="S251" s="154">
        <v>0</v>
      </c>
      <c r="T251" s="155">
        <f t="shared" si="4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6" t="s">
        <v>174</v>
      </c>
      <c r="AT251" s="156" t="s">
        <v>161</v>
      </c>
      <c r="AU251" s="156" t="s">
        <v>83</v>
      </c>
      <c r="AY251" s="19" t="s">
        <v>159</v>
      </c>
      <c r="BE251" s="157">
        <f t="shared" si="44"/>
        <v>0</v>
      </c>
      <c r="BF251" s="157">
        <f t="shared" si="45"/>
        <v>0</v>
      </c>
      <c r="BG251" s="157">
        <f t="shared" si="46"/>
        <v>0</v>
      </c>
      <c r="BH251" s="157">
        <f t="shared" si="47"/>
        <v>0</v>
      </c>
      <c r="BI251" s="157">
        <f t="shared" si="48"/>
        <v>0</v>
      </c>
      <c r="BJ251" s="19" t="s">
        <v>83</v>
      </c>
      <c r="BK251" s="157">
        <f t="shared" si="49"/>
        <v>0</v>
      </c>
      <c r="BL251" s="19" t="s">
        <v>174</v>
      </c>
      <c r="BM251" s="156" t="s">
        <v>1296</v>
      </c>
    </row>
    <row r="252" spans="1:65" s="2" customFormat="1" ht="16.5" customHeight="1">
      <c r="A252" s="34"/>
      <c r="B252" s="144"/>
      <c r="C252" s="145" t="s">
        <v>1297</v>
      </c>
      <c r="D252" s="145" t="s">
        <v>161</v>
      </c>
      <c r="E252" s="146" t="s">
        <v>1298</v>
      </c>
      <c r="F252" s="147" t="s">
        <v>1299</v>
      </c>
      <c r="G252" s="148" t="s">
        <v>172</v>
      </c>
      <c r="H252" s="149">
        <v>37.4</v>
      </c>
      <c r="I252" s="150"/>
      <c r="J252" s="151">
        <f t="shared" si="40"/>
        <v>0</v>
      </c>
      <c r="K252" s="147" t="s">
        <v>165</v>
      </c>
      <c r="L252" s="35"/>
      <c r="M252" s="152" t="s">
        <v>3</v>
      </c>
      <c r="N252" s="153" t="s">
        <v>47</v>
      </c>
      <c r="O252" s="55"/>
      <c r="P252" s="154">
        <f t="shared" si="41"/>
        <v>0</v>
      </c>
      <c r="Q252" s="154">
        <v>0</v>
      </c>
      <c r="R252" s="154">
        <f t="shared" si="42"/>
        <v>0</v>
      </c>
      <c r="S252" s="154">
        <v>0</v>
      </c>
      <c r="T252" s="155">
        <f t="shared" si="4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6" t="s">
        <v>174</v>
      </c>
      <c r="AT252" s="156" t="s">
        <v>161</v>
      </c>
      <c r="AU252" s="156" t="s">
        <v>83</v>
      </c>
      <c r="AY252" s="19" t="s">
        <v>159</v>
      </c>
      <c r="BE252" s="157">
        <f t="shared" si="44"/>
        <v>0</v>
      </c>
      <c r="BF252" s="157">
        <f t="shared" si="45"/>
        <v>0</v>
      </c>
      <c r="BG252" s="157">
        <f t="shared" si="46"/>
        <v>0</v>
      </c>
      <c r="BH252" s="157">
        <f t="shared" si="47"/>
        <v>0</v>
      </c>
      <c r="BI252" s="157">
        <f t="shared" si="48"/>
        <v>0</v>
      </c>
      <c r="BJ252" s="19" t="s">
        <v>83</v>
      </c>
      <c r="BK252" s="157">
        <f t="shared" si="49"/>
        <v>0</v>
      </c>
      <c r="BL252" s="19" t="s">
        <v>174</v>
      </c>
      <c r="BM252" s="156" t="s">
        <v>1300</v>
      </c>
    </row>
    <row r="253" spans="1:65" s="2" customFormat="1" ht="16.5" customHeight="1">
      <c r="A253" s="34"/>
      <c r="B253" s="144"/>
      <c r="C253" s="145" t="s">
        <v>1301</v>
      </c>
      <c r="D253" s="145" t="s">
        <v>161</v>
      </c>
      <c r="E253" s="146" t="s">
        <v>1302</v>
      </c>
      <c r="F253" s="147" t="s">
        <v>1303</v>
      </c>
      <c r="G253" s="148" t="s">
        <v>207</v>
      </c>
      <c r="H253" s="149">
        <v>16.28</v>
      </c>
      <c r="I253" s="150"/>
      <c r="J253" s="151">
        <f t="shared" si="40"/>
        <v>0</v>
      </c>
      <c r="K253" s="147" t="s">
        <v>165</v>
      </c>
      <c r="L253" s="35"/>
      <c r="M253" s="152" t="s">
        <v>3</v>
      </c>
      <c r="N253" s="153" t="s">
        <v>47</v>
      </c>
      <c r="O253" s="55"/>
      <c r="P253" s="154">
        <f t="shared" si="41"/>
        <v>0</v>
      </c>
      <c r="Q253" s="154">
        <v>0</v>
      </c>
      <c r="R253" s="154">
        <f t="shared" si="42"/>
        <v>0</v>
      </c>
      <c r="S253" s="154">
        <v>0</v>
      </c>
      <c r="T253" s="155">
        <f t="shared" si="4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6" t="s">
        <v>174</v>
      </c>
      <c r="AT253" s="156" t="s">
        <v>161</v>
      </c>
      <c r="AU253" s="156" t="s">
        <v>83</v>
      </c>
      <c r="AY253" s="19" t="s">
        <v>159</v>
      </c>
      <c r="BE253" s="157">
        <f t="shared" si="44"/>
        <v>0</v>
      </c>
      <c r="BF253" s="157">
        <f t="shared" si="45"/>
        <v>0</v>
      </c>
      <c r="BG253" s="157">
        <f t="shared" si="46"/>
        <v>0</v>
      </c>
      <c r="BH253" s="157">
        <f t="shared" si="47"/>
        <v>0</v>
      </c>
      <c r="BI253" s="157">
        <f t="shared" si="48"/>
        <v>0</v>
      </c>
      <c r="BJ253" s="19" t="s">
        <v>83</v>
      </c>
      <c r="BK253" s="157">
        <f t="shared" si="49"/>
        <v>0</v>
      </c>
      <c r="BL253" s="19" t="s">
        <v>174</v>
      </c>
      <c r="BM253" s="156" t="s">
        <v>1304</v>
      </c>
    </row>
    <row r="254" spans="1:65" s="2" customFormat="1" ht="16.5" customHeight="1">
      <c r="A254" s="34"/>
      <c r="B254" s="144"/>
      <c r="C254" s="145" t="s">
        <v>1305</v>
      </c>
      <c r="D254" s="145" t="s">
        <v>161</v>
      </c>
      <c r="E254" s="146" t="s">
        <v>1306</v>
      </c>
      <c r="F254" s="147" t="s">
        <v>1307</v>
      </c>
      <c r="G254" s="148" t="s">
        <v>207</v>
      </c>
      <c r="H254" s="149">
        <v>7.48</v>
      </c>
      <c r="I254" s="150"/>
      <c r="J254" s="151">
        <f t="shared" si="40"/>
        <v>0</v>
      </c>
      <c r="K254" s="147" t="s">
        <v>165</v>
      </c>
      <c r="L254" s="35"/>
      <c r="M254" s="152" t="s">
        <v>3</v>
      </c>
      <c r="N254" s="153" t="s">
        <v>47</v>
      </c>
      <c r="O254" s="55"/>
      <c r="P254" s="154">
        <f t="shared" si="41"/>
        <v>0</v>
      </c>
      <c r="Q254" s="154">
        <v>0</v>
      </c>
      <c r="R254" s="154">
        <f t="shared" si="42"/>
        <v>0</v>
      </c>
      <c r="S254" s="154">
        <v>0</v>
      </c>
      <c r="T254" s="155">
        <f t="shared" si="4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6" t="s">
        <v>174</v>
      </c>
      <c r="AT254" s="156" t="s">
        <v>161</v>
      </c>
      <c r="AU254" s="156" t="s">
        <v>83</v>
      </c>
      <c r="AY254" s="19" t="s">
        <v>159</v>
      </c>
      <c r="BE254" s="157">
        <f t="shared" si="44"/>
        <v>0</v>
      </c>
      <c r="BF254" s="157">
        <f t="shared" si="45"/>
        <v>0</v>
      </c>
      <c r="BG254" s="157">
        <f t="shared" si="46"/>
        <v>0</v>
      </c>
      <c r="BH254" s="157">
        <f t="shared" si="47"/>
        <v>0</v>
      </c>
      <c r="BI254" s="157">
        <f t="shared" si="48"/>
        <v>0</v>
      </c>
      <c r="BJ254" s="19" t="s">
        <v>83</v>
      </c>
      <c r="BK254" s="157">
        <f t="shared" si="49"/>
        <v>0</v>
      </c>
      <c r="BL254" s="19" t="s">
        <v>174</v>
      </c>
      <c r="BM254" s="156" t="s">
        <v>1308</v>
      </c>
    </row>
    <row r="255" spans="1:65" s="2" customFormat="1" ht="16.5" customHeight="1">
      <c r="A255" s="34"/>
      <c r="B255" s="144"/>
      <c r="C255" s="145" t="s">
        <v>1309</v>
      </c>
      <c r="D255" s="145" t="s">
        <v>161</v>
      </c>
      <c r="E255" s="146" t="s">
        <v>1310</v>
      </c>
      <c r="F255" s="147" t="s">
        <v>1311</v>
      </c>
      <c r="G255" s="148" t="s">
        <v>207</v>
      </c>
      <c r="H255" s="149">
        <v>3.24</v>
      </c>
      <c r="I255" s="150"/>
      <c r="J255" s="151">
        <f t="shared" si="40"/>
        <v>0</v>
      </c>
      <c r="K255" s="147" t="s">
        <v>165</v>
      </c>
      <c r="L255" s="35"/>
      <c r="M255" s="152" t="s">
        <v>3</v>
      </c>
      <c r="N255" s="153" t="s">
        <v>47</v>
      </c>
      <c r="O255" s="55"/>
      <c r="P255" s="154">
        <f t="shared" si="41"/>
        <v>0</v>
      </c>
      <c r="Q255" s="154">
        <v>0</v>
      </c>
      <c r="R255" s="154">
        <f t="shared" si="42"/>
        <v>0</v>
      </c>
      <c r="S255" s="154">
        <v>0</v>
      </c>
      <c r="T255" s="155">
        <f t="shared" si="4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6" t="s">
        <v>174</v>
      </c>
      <c r="AT255" s="156" t="s">
        <v>161</v>
      </c>
      <c r="AU255" s="156" t="s">
        <v>83</v>
      </c>
      <c r="AY255" s="19" t="s">
        <v>159</v>
      </c>
      <c r="BE255" s="157">
        <f t="shared" si="44"/>
        <v>0</v>
      </c>
      <c r="BF255" s="157">
        <f t="shared" si="45"/>
        <v>0</v>
      </c>
      <c r="BG255" s="157">
        <f t="shared" si="46"/>
        <v>0</v>
      </c>
      <c r="BH255" s="157">
        <f t="shared" si="47"/>
        <v>0</v>
      </c>
      <c r="BI255" s="157">
        <f t="shared" si="48"/>
        <v>0</v>
      </c>
      <c r="BJ255" s="19" t="s">
        <v>83</v>
      </c>
      <c r="BK255" s="157">
        <f t="shared" si="49"/>
        <v>0</v>
      </c>
      <c r="BL255" s="19" t="s">
        <v>174</v>
      </c>
      <c r="BM255" s="156" t="s">
        <v>1312</v>
      </c>
    </row>
    <row r="256" spans="1:65" s="2" customFormat="1" ht="16.5" customHeight="1">
      <c r="A256" s="34"/>
      <c r="B256" s="144"/>
      <c r="C256" s="145" t="s">
        <v>1313</v>
      </c>
      <c r="D256" s="145" t="s">
        <v>161</v>
      </c>
      <c r="E256" s="146" t="s">
        <v>1314</v>
      </c>
      <c r="F256" s="147" t="s">
        <v>1315</v>
      </c>
      <c r="G256" s="148" t="s">
        <v>207</v>
      </c>
      <c r="H256" s="149">
        <v>1.25</v>
      </c>
      <c r="I256" s="150"/>
      <c r="J256" s="151">
        <f t="shared" si="40"/>
        <v>0</v>
      </c>
      <c r="K256" s="147" t="s">
        <v>165</v>
      </c>
      <c r="L256" s="35"/>
      <c r="M256" s="152" t="s">
        <v>3</v>
      </c>
      <c r="N256" s="153" t="s">
        <v>47</v>
      </c>
      <c r="O256" s="55"/>
      <c r="P256" s="154">
        <f t="shared" si="41"/>
        <v>0</v>
      </c>
      <c r="Q256" s="154">
        <v>0</v>
      </c>
      <c r="R256" s="154">
        <f t="shared" si="42"/>
        <v>0</v>
      </c>
      <c r="S256" s="154">
        <v>0</v>
      </c>
      <c r="T256" s="155">
        <f t="shared" si="4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174</v>
      </c>
      <c r="AT256" s="156" t="s">
        <v>161</v>
      </c>
      <c r="AU256" s="156" t="s">
        <v>83</v>
      </c>
      <c r="AY256" s="19" t="s">
        <v>159</v>
      </c>
      <c r="BE256" s="157">
        <f t="shared" si="44"/>
        <v>0</v>
      </c>
      <c r="BF256" s="157">
        <f t="shared" si="45"/>
        <v>0</v>
      </c>
      <c r="BG256" s="157">
        <f t="shared" si="46"/>
        <v>0</v>
      </c>
      <c r="BH256" s="157">
        <f t="shared" si="47"/>
        <v>0</v>
      </c>
      <c r="BI256" s="157">
        <f t="shared" si="48"/>
        <v>0</v>
      </c>
      <c r="BJ256" s="19" t="s">
        <v>83</v>
      </c>
      <c r="BK256" s="157">
        <f t="shared" si="49"/>
        <v>0</v>
      </c>
      <c r="BL256" s="19" t="s">
        <v>174</v>
      </c>
      <c r="BM256" s="156" t="s">
        <v>1316</v>
      </c>
    </row>
    <row r="257" spans="1:65" s="2" customFormat="1" ht="16.5" customHeight="1">
      <c r="A257" s="34"/>
      <c r="B257" s="144"/>
      <c r="C257" s="145" t="s">
        <v>91</v>
      </c>
      <c r="D257" s="145" t="s">
        <v>161</v>
      </c>
      <c r="E257" s="146" t="s">
        <v>1317</v>
      </c>
      <c r="F257" s="147" t="s">
        <v>1318</v>
      </c>
      <c r="G257" s="148" t="s">
        <v>172</v>
      </c>
      <c r="H257" s="149">
        <v>27</v>
      </c>
      <c r="I257" s="150"/>
      <c r="J257" s="151">
        <f t="shared" si="40"/>
        <v>0</v>
      </c>
      <c r="K257" s="147" t="s">
        <v>165</v>
      </c>
      <c r="L257" s="35"/>
      <c r="M257" s="152" t="s">
        <v>3</v>
      </c>
      <c r="N257" s="153" t="s">
        <v>47</v>
      </c>
      <c r="O257" s="55"/>
      <c r="P257" s="154">
        <f t="shared" si="41"/>
        <v>0</v>
      </c>
      <c r="Q257" s="154">
        <v>0</v>
      </c>
      <c r="R257" s="154">
        <f t="shared" si="42"/>
        <v>0</v>
      </c>
      <c r="S257" s="154">
        <v>0</v>
      </c>
      <c r="T257" s="155">
        <f t="shared" si="4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6" t="s">
        <v>174</v>
      </c>
      <c r="AT257" s="156" t="s">
        <v>161</v>
      </c>
      <c r="AU257" s="156" t="s">
        <v>83</v>
      </c>
      <c r="AY257" s="19" t="s">
        <v>159</v>
      </c>
      <c r="BE257" s="157">
        <f t="shared" si="44"/>
        <v>0</v>
      </c>
      <c r="BF257" s="157">
        <f t="shared" si="45"/>
        <v>0</v>
      </c>
      <c r="BG257" s="157">
        <f t="shared" si="46"/>
        <v>0</v>
      </c>
      <c r="BH257" s="157">
        <f t="shared" si="47"/>
        <v>0</v>
      </c>
      <c r="BI257" s="157">
        <f t="shared" si="48"/>
        <v>0</v>
      </c>
      <c r="BJ257" s="19" t="s">
        <v>83</v>
      </c>
      <c r="BK257" s="157">
        <f t="shared" si="49"/>
        <v>0</v>
      </c>
      <c r="BL257" s="19" t="s">
        <v>174</v>
      </c>
      <c r="BM257" s="156" t="s">
        <v>1319</v>
      </c>
    </row>
    <row r="258" spans="1:65" s="2" customFormat="1" ht="16.5" customHeight="1">
      <c r="A258" s="34"/>
      <c r="B258" s="144"/>
      <c r="C258" s="145" t="s">
        <v>1320</v>
      </c>
      <c r="D258" s="145" t="s">
        <v>161</v>
      </c>
      <c r="E258" s="146" t="s">
        <v>1321</v>
      </c>
      <c r="F258" s="147" t="s">
        <v>1322</v>
      </c>
      <c r="G258" s="148" t="s">
        <v>172</v>
      </c>
      <c r="H258" s="149">
        <v>6.91</v>
      </c>
      <c r="I258" s="150"/>
      <c r="J258" s="151">
        <f t="shared" si="40"/>
        <v>0</v>
      </c>
      <c r="K258" s="147" t="s">
        <v>165</v>
      </c>
      <c r="L258" s="35"/>
      <c r="M258" s="152" t="s">
        <v>3</v>
      </c>
      <c r="N258" s="153" t="s">
        <v>47</v>
      </c>
      <c r="O258" s="55"/>
      <c r="P258" s="154">
        <f t="shared" si="41"/>
        <v>0</v>
      </c>
      <c r="Q258" s="154">
        <v>0</v>
      </c>
      <c r="R258" s="154">
        <f t="shared" si="42"/>
        <v>0</v>
      </c>
      <c r="S258" s="154">
        <v>0</v>
      </c>
      <c r="T258" s="155">
        <f t="shared" si="4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6" t="s">
        <v>174</v>
      </c>
      <c r="AT258" s="156" t="s">
        <v>161</v>
      </c>
      <c r="AU258" s="156" t="s">
        <v>83</v>
      </c>
      <c r="AY258" s="19" t="s">
        <v>159</v>
      </c>
      <c r="BE258" s="157">
        <f t="shared" si="44"/>
        <v>0</v>
      </c>
      <c r="BF258" s="157">
        <f t="shared" si="45"/>
        <v>0</v>
      </c>
      <c r="BG258" s="157">
        <f t="shared" si="46"/>
        <v>0</v>
      </c>
      <c r="BH258" s="157">
        <f t="shared" si="47"/>
        <v>0</v>
      </c>
      <c r="BI258" s="157">
        <f t="shared" si="48"/>
        <v>0</v>
      </c>
      <c r="BJ258" s="19" t="s">
        <v>83</v>
      </c>
      <c r="BK258" s="157">
        <f t="shared" si="49"/>
        <v>0</v>
      </c>
      <c r="BL258" s="19" t="s">
        <v>174</v>
      </c>
      <c r="BM258" s="156" t="s">
        <v>1323</v>
      </c>
    </row>
    <row r="259" spans="1:65" s="2" customFormat="1" ht="16.5" customHeight="1">
      <c r="A259" s="34"/>
      <c r="B259" s="144"/>
      <c r="C259" s="145" t="s">
        <v>1324</v>
      </c>
      <c r="D259" s="145" t="s">
        <v>161</v>
      </c>
      <c r="E259" s="146" t="s">
        <v>1325</v>
      </c>
      <c r="F259" s="147" t="s">
        <v>1326</v>
      </c>
      <c r="G259" s="148" t="s">
        <v>172</v>
      </c>
      <c r="H259" s="149">
        <v>27</v>
      </c>
      <c r="I259" s="150"/>
      <c r="J259" s="151">
        <f t="shared" si="40"/>
        <v>0</v>
      </c>
      <c r="K259" s="147" t="s">
        <v>165</v>
      </c>
      <c r="L259" s="35"/>
      <c r="M259" s="152" t="s">
        <v>3</v>
      </c>
      <c r="N259" s="153" t="s">
        <v>47</v>
      </c>
      <c r="O259" s="55"/>
      <c r="P259" s="154">
        <f t="shared" si="41"/>
        <v>0</v>
      </c>
      <c r="Q259" s="154">
        <v>0</v>
      </c>
      <c r="R259" s="154">
        <f t="shared" si="42"/>
        <v>0</v>
      </c>
      <c r="S259" s="154">
        <v>0</v>
      </c>
      <c r="T259" s="155">
        <f t="shared" si="4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6" t="s">
        <v>174</v>
      </c>
      <c r="AT259" s="156" t="s">
        <v>161</v>
      </c>
      <c r="AU259" s="156" t="s">
        <v>83</v>
      </c>
      <c r="AY259" s="19" t="s">
        <v>159</v>
      </c>
      <c r="BE259" s="157">
        <f t="shared" si="44"/>
        <v>0</v>
      </c>
      <c r="BF259" s="157">
        <f t="shared" si="45"/>
        <v>0</v>
      </c>
      <c r="BG259" s="157">
        <f t="shared" si="46"/>
        <v>0</v>
      </c>
      <c r="BH259" s="157">
        <f t="shared" si="47"/>
        <v>0</v>
      </c>
      <c r="BI259" s="157">
        <f t="shared" si="48"/>
        <v>0</v>
      </c>
      <c r="BJ259" s="19" t="s">
        <v>83</v>
      </c>
      <c r="BK259" s="157">
        <f t="shared" si="49"/>
        <v>0</v>
      </c>
      <c r="BL259" s="19" t="s">
        <v>174</v>
      </c>
      <c r="BM259" s="156" t="s">
        <v>1327</v>
      </c>
    </row>
    <row r="260" spans="1:65" s="2" customFormat="1" ht="16.5" customHeight="1">
      <c r="A260" s="34"/>
      <c r="B260" s="144"/>
      <c r="C260" s="145" t="s">
        <v>1328</v>
      </c>
      <c r="D260" s="145" t="s">
        <v>161</v>
      </c>
      <c r="E260" s="146" t="s">
        <v>1329</v>
      </c>
      <c r="F260" s="147" t="s">
        <v>1330</v>
      </c>
      <c r="G260" s="148" t="s">
        <v>207</v>
      </c>
      <c r="H260" s="149">
        <v>70.099999999999994</v>
      </c>
      <c r="I260" s="150"/>
      <c r="J260" s="151">
        <f t="shared" si="40"/>
        <v>0</v>
      </c>
      <c r="K260" s="147" t="s">
        <v>165</v>
      </c>
      <c r="L260" s="35"/>
      <c r="M260" s="152" t="s">
        <v>3</v>
      </c>
      <c r="N260" s="153" t="s">
        <v>47</v>
      </c>
      <c r="O260" s="55"/>
      <c r="P260" s="154">
        <f t="shared" si="41"/>
        <v>0</v>
      </c>
      <c r="Q260" s="154">
        <v>0</v>
      </c>
      <c r="R260" s="154">
        <f t="shared" si="42"/>
        <v>0</v>
      </c>
      <c r="S260" s="154">
        <v>0</v>
      </c>
      <c r="T260" s="155">
        <f t="shared" si="4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6" t="s">
        <v>174</v>
      </c>
      <c r="AT260" s="156" t="s">
        <v>161</v>
      </c>
      <c r="AU260" s="156" t="s">
        <v>83</v>
      </c>
      <c r="AY260" s="19" t="s">
        <v>159</v>
      </c>
      <c r="BE260" s="157">
        <f t="shared" si="44"/>
        <v>0</v>
      </c>
      <c r="BF260" s="157">
        <f t="shared" si="45"/>
        <v>0</v>
      </c>
      <c r="BG260" s="157">
        <f t="shared" si="46"/>
        <v>0</v>
      </c>
      <c r="BH260" s="157">
        <f t="shared" si="47"/>
        <v>0</v>
      </c>
      <c r="BI260" s="157">
        <f t="shared" si="48"/>
        <v>0</v>
      </c>
      <c r="BJ260" s="19" t="s">
        <v>83</v>
      </c>
      <c r="BK260" s="157">
        <f t="shared" si="49"/>
        <v>0</v>
      </c>
      <c r="BL260" s="19" t="s">
        <v>174</v>
      </c>
      <c r="BM260" s="156" t="s">
        <v>1331</v>
      </c>
    </row>
    <row r="261" spans="1:65" s="2" customFormat="1" ht="16.5" customHeight="1">
      <c r="A261" s="34"/>
      <c r="B261" s="144"/>
      <c r="C261" s="145" t="s">
        <v>1332</v>
      </c>
      <c r="D261" s="145" t="s">
        <v>161</v>
      </c>
      <c r="E261" s="146" t="s">
        <v>1333</v>
      </c>
      <c r="F261" s="147" t="s">
        <v>1334</v>
      </c>
      <c r="G261" s="148" t="s">
        <v>207</v>
      </c>
      <c r="H261" s="149">
        <v>70.099999999999994</v>
      </c>
      <c r="I261" s="150"/>
      <c r="J261" s="151">
        <f t="shared" si="40"/>
        <v>0</v>
      </c>
      <c r="K261" s="147" t="s">
        <v>165</v>
      </c>
      <c r="L261" s="35"/>
      <c r="M261" s="152" t="s">
        <v>3</v>
      </c>
      <c r="N261" s="153" t="s">
        <v>47</v>
      </c>
      <c r="O261" s="55"/>
      <c r="P261" s="154">
        <f t="shared" si="41"/>
        <v>0</v>
      </c>
      <c r="Q261" s="154">
        <v>0</v>
      </c>
      <c r="R261" s="154">
        <f t="shared" si="42"/>
        <v>0</v>
      </c>
      <c r="S261" s="154">
        <v>0</v>
      </c>
      <c r="T261" s="155">
        <f t="shared" si="4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6" t="s">
        <v>174</v>
      </c>
      <c r="AT261" s="156" t="s">
        <v>161</v>
      </c>
      <c r="AU261" s="156" t="s">
        <v>83</v>
      </c>
      <c r="AY261" s="19" t="s">
        <v>159</v>
      </c>
      <c r="BE261" s="157">
        <f t="shared" si="44"/>
        <v>0</v>
      </c>
      <c r="BF261" s="157">
        <f t="shared" si="45"/>
        <v>0</v>
      </c>
      <c r="BG261" s="157">
        <f t="shared" si="46"/>
        <v>0</v>
      </c>
      <c r="BH261" s="157">
        <f t="shared" si="47"/>
        <v>0</v>
      </c>
      <c r="BI261" s="157">
        <f t="shared" si="48"/>
        <v>0</v>
      </c>
      <c r="BJ261" s="19" t="s">
        <v>83</v>
      </c>
      <c r="BK261" s="157">
        <f t="shared" si="49"/>
        <v>0</v>
      </c>
      <c r="BL261" s="19" t="s">
        <v>174</v>
      </c>
      <c r="BM261" s="156" t="s">
        <v>1335</v>
      </c>
    </row>
    <row r="262" spans="1:65" s="2" customFormat="1" ht="16.5" customHeight="1">
      <c r="A262" s="34"/>
      <c r="B262" s="144"/>
      <c r="C262" s="145" t="s">
        <v>1336</v>
      </c>
      <c r="D262" s="145" t="s">
        <v>161</v>
      </c>
      <c r="E262" s="146" t="s">
        <v>1337</v>
      </c>
      <c r="F262" s="147" t="s">
        <v>1338</v>
      </c>
      <c r="G262" s="148" t="s">
        <v>198</v>
      </c>
      <c r="H262" s="149">
        <v>26</v>
      </c>
      <c r="I262" s="150"/>
      <c r="J262" s="151">
        <f t="shared" si="40"/>
        <v>0</v>
      </c>
      <c r="K262" s="147" t="s">
        <v>165</v>
      </c>
      <c r="L262" s="35"/>
      <c r="M262" s="152" t="s">
        <v>3</v>
      </c>
      <c r="N262" s="153" t="s">
        <v>47</v>
      </c>
      <c r="O262" s="55"/>
      <c r="P262" s="154">
        <f t="shared" si="41"/>
        <v>0</v>
      </c>
      <c r="Q262" s="154">
        <v>0</v>
      </c>
      <c r="R262" s="154">
        <f t="shared" si="42"/>
        <v>0</v>
      </c>
      <c r="S262" s="154">
        <v>0</v>
      </c>
      <c r="T262" s="155">
        <f t="shared" si="4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6" t="s">
        <v>174</v>
      </c>
      <c r="AT262" s="156" t="s">
        <v>161</v>
      </c>
      <c r="AU262" s="156" t="s">
        <v>83</v>
      </c>
      <c r="AY262" s="19" t="s">
        <v>159</v>
      </c>
      <c r="BE262" s="157">
        <f t="shared" si="44"/>
        <v>0</v>
      </c>
      <c r="BF262" s="157">
        <f t="shared" si="45"/>
        <v>0</v>
      </c>
      <c r="BG262" s="157">
        <f t="shared" si="46"/>
        <v>0</v>
      </c>
      <c r="BH262" s="157">
        <f t="shared" si="47"/>
        <v>0</v>
      </c>
      <c r="BI262" s="157">
        <f t="shared" si="48"/>
        <v>0</v>
      </c>
      <c r="BJ262" s="19" t="s">
        <v>83</v>
      </c>
      <c r="BK262" s="157">
        <f t="shared" si="49"/>
        <v>0</v>
      </c>
      <c r="BL262" s="19" t="s">
        <v>174</v>
      </c>
      <c r="BM262" s="156" t="s">
        <v>1339</v>
      </c>
    </row>
    <row r="263" spans="1:65" s="2" customFormat="1" ht="16.5" customHeight="1">
      <c r="A263" s="34"/>
      <c r="B263" s="144"/>
      <c r="C263" s="145" t="s">
        <v>1340</v>
      </c>
      <c r="D263" s="145" t="s">
        <v>161</v>
      </c>
      <c r="E263" s="146" t="s">
        <v>1341</v>
      </c>
      <c r="F263" s="147" t="s">
        <v>1342</v>
      </c>
      <c r="G263" s="148" t="s">
        <v>198</v>
      </c>
      <c r="H263" s="149">
        <v>8</v>
      </c>
      <c r="I263" s="150"/>
      <c r="J263" s="151">
        <f t="shared" si="40"/>
        <v>0</v>
      </c>
      <c r="K263" s="147" t="s">
        <v>165</v>
      </c>
      <c r="L263" s="35"/>
      <c r="M263" s="152" t="s">
        <v>3</v>
      </c>
      <c r="N263" s="153" t="s">
        <v>47</v>
      </c>
      <c r="O263" s="55"/>
      <c r="P263" s="154">
        <f t="shared" si="41"/>
        <v>0</v>
      </c>
      <c r="Q263" s="154">
        <v>0</v>
      </c>
      <c r="R263" s="154">
        <f t="shared" si="42"/>
        <v>0</v>
      </c>
      <c r="S263" s="154">
        <v>0</v>
      </c>
      <c r="T263" s="155">
        <f t="shared" si="4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174</v>
      </c>
      <c r="AT263" s="156" t="s">
        <v>161</v>
      </c>
      <c r="AU263" s="156" t="s">
        <v>83</v>
      </c>
      <c r="AY263" s="19" t="s">
        <v>159</v>
      </c>
      <c r="BE263" s="157">
        <f t="shared" si="44"/>
        <v>0</v>
      </c>
      <c r="BF263" s="157">
        <f t="shared" si="45"/>
        <v>0</v>
      </c>
      <c r="BG263" s="157">
        <f t="shared" si="46"/>
        <v>0</v>
      </c>
      <c r="BH263" s="157">
        <f t="shared" si="47"/>
        <v>0</v>
      </c>
      <c r="BI263" s="157">
        <f t="shared" si="48"/>
        <v>0</v>
      </c>
      <c r="BJ263" s="19" t="s">
        <v>83</v>
      </c>
      <c r="BK263" s="157">
        <f t="shared" si="49"/>
        <v>0</v>
      </c>
      <c r="BL263" s="19" t="s">
        <v>174</v>
      </c>
      <c r="BM263" s="156" t="s">
        <v>1343</v>
      </c>
    </row>
    <row r="264" spans="1:65" s="2" customFormat="1" ht="16.5" customHeight="1">
      <c r="A264" s="34"/>
      <c r="B264" s="144"/>
      <c r="C264" s="145" t="s">
        <v>1344</v>
      </c>
      <c r="D264" s="145" t="s">
        <v>161</v>
      </c>
      <c r="E264" s="146" t="s">
        <v>1345</v>
      </c>
      <c r="F264" s="147" t="s">
        <v>1346</v>
      </c>
      <c r="G264" s="148" t="s">
        <v>198</v>
      </c>
      <c r="H264" s="149">
        <v>107.5</v>
      </c>
      <c r="I264" s="150"/>
      <c r="J264" s="151">
        <f t="shared" si="40"/>
        <v>0</v>
      </c>
      <c r="K264" s="147" t="s">
        <v>165</v>
      </c>
      <c r="L264" s="35"/>
      <c r="M264" s="152" t="s">
        <v>3</v>
      </c>
      <c r="N264" s="153" t="s">
        <v>47</v>
      </c>
      <c r="O264" s="55"/>
      <c r="P264" s="154">
        <f t="shared" si="41"/>
        <v>0</v>
      </c>
      <c r="Q264" s="154">
        <v>0</v>
      </c>
      <c r="R264" s="154">
        <f t="shared" si="42"/>
        <v>0</v>
      </c>
      <c r="S264" s="154">
        <v>0</v>
      </c>
      <c r="T264" s="155">
        <f t="shared" si="4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6" t="s">
        <v>174</v>
      </c>
      <c r="AT264" s="156" t="s">
        <v>161</v>
      </c>
      <c r="AU264" s="156" t="s">
        <v>83</v>
      </c>
      <c r="AY264" s="19" t="s">
        <v>159</v>
      </c>
      <c r="BE264" s="157">
        <f t="shared" si="44"/>
        <v>0</v>
      </c>
      <c r="BF264" s="157">
        <f t="shared" si="45"/>
        <v>0</v>
      </c>
      <c r="BG264" s="157">
        <f t="shared" si="46"/>
        <v>0</v>
      </c>
      <c r="BH264" s="157">
        <f t="shared" si="47"/>
        <v>0</v>
      </c>
      <c r="BI264" s="157">
        <f t="shared" si="48"/>
        <v>0</v>
      </c>
      <c r="BJ264" s="19" t="s">
        <v>83</v>
      </c>
      <c r="BK264" s="157">
        <f t="shared" si="49"/>
        <v>0</v>
      </c>
      <c r="BL264" s="19" t="s">
        <v>174</v>
      </c>
      <c r="BM264" s="156" t="s">
        <v>1347</v>
      </c>
    </row>
    <row r="265" spans="1:65" s="2" customFormat="1" ht="16.5" customHeight="1">
      <c r="A265" s="34"/>
      <c r="B265" s="144"/>
      <c r="C265" s="145" t="s">
        <v>1348</v>
      </c>
      <c r="D265" s="145" t="s">
        <v>161</v>
      </c>
      <c r="E265" s="146" t="s">
        <v>1349</v>
      </c>
      <c r="F265" s="147" t="s">
        <v>1350</v>
      </c>
      <c r="G265" s="148" t="s">
        <v>198</v>
      </c>
      <c r="H265" s="149">
        <v>62</v>
      </c>
      <c r="I265" s="150"/>
      <c r="J265" s="151">
        <f t="shared" si="40"/>
        <v>0</v>
      </c>
      <c r="K265" s="147" t="s">
        <v>165</v>
      </c>
      <c r="L265" s="35"/>
      <c r="M265" s="152" t="s">
        <v>3</v>
      </c>
      <c r="N265" s="153" t="s">
        <v>47</v>
      </c>
      <c r="O265" s="55"/>
      <c r="P265" s="154">
        <f t="shared" si="41"/>
        <v>0</v>
      </c>
      <c r="Q265" s="154">
        <v>0</v>
      </c>
      <c r="R265" s="154">
        <f t="shared" si="42"/>
        <v>0</v>
      </c>
      <c r="S265" s="154">
        <v>0</v>
      </c>
      <c r="T265" s="155">
        <f t="shared" si="4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174</v>
      </c>
      <c r="AT265" s="156" t="s">
        <v>161</v>
      </c>
      <c r="AU265" s="156" t="s">
        <v>83</v>
      </c>
      <c r="AY265" s="19" t="s">
        <v>159</v>
      </c>
      <c r="BE265" s="157">
        <f t="shared" si="44"/>
        <v>0</v>
      </c>
      <c r="BF265" s="157">
        <f t="shared" si="45"/>
        <v>0</v>
      </c>
      <c r="BG265" s="157">
        <f t="shared" si="46"/>
        <v>0</v>
      </c>
      <c r="BH265" s="157">
        <f t="shared" si="47"/>
        <v>0</v>
      </c>
      <c r="BI265" s="157">
        <f t="shared" si="48"/>
        <v>0</v>
      </c>
      <c r="BJ265" s="19" t="s">
        <v>83</v>
      </c>
      <c r="BK265" s="157">
        <f t="shared" si="49"/>
        <v>0</v>
      </c>
      <c r="BL265" s="19" t="s">
        <v>174</v>
      </c>
      <c r="BM265" s="156" t="s">
        <v>1351</v>
      </c>
    </row>
    <row r="266" spans="1:65" s="2" customFormat="1" ht="16.5" customHeight="1">
      <c r="A266" s="34"/>
      <c r="B266" s="144"/>
      <c r="C266" s="145" t="s">
        <v>1352</v>
      </c>
      <c r="D266" s="145" t="s">
        <v>161</v>
      </c>
      <c r="E266" s="146" t="s">
        <v>1353</v>
      </c>
      <c r="F266" s="147" t="s">
        <v>1354</v>
      </c>
      <c r="G266" s="148" t="s">
        <v>445</v>
      </c>
      <c r="H266" s="149">
        <v>1</v>
      </c>
      <c r="I266" s="150"/>
      <c r="J266" s="151">
        <f t="shared" si="40"/>
        <v>0</v>
      </c>
      <c r="K266" s="147" t="s">
        <v>165</v>
      </c>
      <c r="L266" s="35"/>
      <c r="M266" s="152" t="s">
        <v>3</v>
      </c>
      <c r="N266" s="153" t="s">
        <v>47</v>
      </c>
      <c r="O266" s="55"/>
      <c r="P266" s="154">
        <f t="shared" si="41"/>
        <v>0</v>
      </c>
      <c r="Q266" s="154">
        <v>0</v>
      </c>
      <c r="R266" s="154">
        <f t="shared" si="42"/>
        <v>0</v>
      </c>
      <c r="S266" s="154">
        <v>0</v>
      </c>
      <c r="T266" s="155">
        <f t="shared" si="4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6" t="s">
        <v>174</v>
      </c>
      <c r="AT266" s="156" t="s">
        <v>161</v>
      </c>
      <c r="AU266" s="156" t="s">
        <v>83</v>
      </c>
      <c r="AY266" s="19" t="s">
        <v>159</v>
      </c>
      <c r="BE266" s="157">
        <f t="shared" si="44"/>
        <v>0</v>
      </c>
      <c r="BF266" s="157">
        <f t="shared" si="45"/>
        <v>0</v>
      </c>
      <c r="BG266" s="157">
        <f t="shared" si="46"/>
        <v>0</v>
      </c>
      <c r="BH266" s="157">
        <f t="shared" si="47"/>
        <v>0</v>
      </c>
      <c r="BI266" s="157">
        <f t="shared" si="48"/>
        <v>0</v>
      </c>
      <c r="BJ266" s="19" t="s">
        <v>83</v>
      </c>
      <c r="BK266" s="157">
        <f t="shared" si="49"/>
        <v>0</v>
      </c>
      <c r="BL266" s="19" t="s">
        <v>174</v>
      </c>
      <c r="BM266" s="156" t="s">
        <v>1355</v>
      </c>
    </row>
    <row r="267" spans="1:65" s="2" customFormat="1" ht="16.5" customHeight="1">
      <c r="A267" s="34"/>
      <c r="B267" s="144"/>
      <c r="C267" s="145" t="s">
        <v>1356</v>
      </c>
      <c r="D267" s="145" t="s">
        <v>161</v>
      </c>
      <c r="E267" s="146" t="s">
        <v>1357</v>
      </c>
      <c r="F267" s="147" t="s">
        <v>1358</v>
      </c>
      <c r="G267" s="148" t="s">
        <v>207</v>
      </c>
      <c r="H267" s="149">
        <v>0.51</v>
      </c>
      <c r="I267" s="150"/>
      <c r="J267" s="151">
        <f t="shared" si="40"/>
        <v>0</v>
      </c>
      <c r="K267" s="147" t="s">
        <v>165</v>
      </c>
      <c r="L267" s="35"/>
      <c r="M267" s="152" t="s">
        <v>3</v>
      </c>
      <c r="N267" s="153" t="s">
        <v>47</v>
      </c>
      <c r="O267" s="55"/>
      <c r="P267" s="154">
        <f t="shared" si="41"/>
        <v>0</v>
      </c>
      <c r="Q267" s="154">
        <v>0</v>
      </c>
      <c r="R267" s="154">
        <f t="shared" si="42"/>
        <v>0</v>
      </c>
      <c r="S267" s="154">
        <v>0</v>
      </c>
      <c r="T267" s="155">
        <f t="shared" si="4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6" t="s">
        <v>174</v>
      </c>
      <c r="AT267" s="156" t="s">
        <v>161</v>
      </c>
      <c r="AU267" s="156" t="s">
        <v>83</v>
      </c>
      <c r="AY267" s="19" t="s">
        <v>159</v>
      </c>
      <c r="BE267" s="157">
        <f t="shared" si="44"/>
        <v>0</v>
      </c>
      <c r="BF267" s="157">
        <f t="shared" si="45"/>
        <v>0</v>
      </c>
      <c r="BG267" s="157">
        <f t="shared" si="46"/>
        <v>0</v>
      </c>
      <c r="BH267" s="157">
        <f t="shared" si="47"/>
        <v>0</v>
      </c>
      <c r="BI267" s="157">
        <f t="shared" si="48"/>
        <v>0</v>
      </c>
      <c r="BJ267" s="19" t="s">
        <v>83</v>
      </c>
      <c r="BK267" s="157">
        <f t="shared" si="49"/>
        <v>0</v>
      </c>
      <c r="BL267" s="19" t="s">
        <v>174</v>
      </c>
      <c r="BM267" s="156" t="s">
        <v>1359</v>
      </c>
    </row>
    <row r="268" spans="1:65" s="2" customFormat="1" ht="16.5" customHeight="1">
      <c r="A268" s="34"/>
      <c r="B268" s="144"/>
      <c r="C268" s="145" t="s">
        <v>1360</v>
      </c>
      <c r="D268" s="145" t="s">
        <v>161</v>
      </c>
      <c r="E268" s="146" t="s">
        <v>1361</v>
      </c>
      <c r="F268" s="147" t="s">
        <v>1362</v>
      </c>
      <c r="G268" s="148" t="s">
        <v>207</v>
      </c>
      <c r="H268" s="149">
        <v>104.75</v>
      </c>
      <c r="I268" s="150"/>
      <c r="J268" s="151">
        <f t="shared" si="40"/>
        <v>0</v>
      </c>
      <c r="K268" s="147" t="s">
        <v>165</v>
      </c>
      <c r="L268" s="35"/>
      <c r="M268" s="152" t="s">
        <v>3</v>
      </c>
      <c r="N268" s="153" t="s">
        <v>47</v>
      </c>
      <c r="O268" s="55"/>
      <c r="P268" s="154">
        <f t="shared" si="41"/>
        <v>0</v>
      </c>
      <c r="Q268" s="154">
        <v>0</v>
      </c>
      <c r="R268" s="154">
        <f t="shared" si="42"/>
        <v>0</v>
      </c>
      <c r="S268" s="154">
        <v>0</v>
      </c>
      <c r="T268" s="155">
        <f t="shared" si="4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174</v>
      </c>
      <c r="AT268" s="156" t="s">
        <v>161</v>
      </c>
      <c r="AU268" s="156" t="s">
        <v>83</v>
      </c>
      <c r="AY268" s="19" t="s">
        <v>159</v>
      </c>
      <c r="BE268" s="157">
        <f t="shared" si="44"/>
        <v>0</v>
      </c>
      <c r="BF268" s="157">
        <f t="shared" si="45"/>
        <v>0</v>
      </c>
      <c r="BG268" s="157">
        <f t="shared" si="46"/>
        <v>0</v>
      </c>
      <c r="BH268" s="157">
        <f t="shared" si="47"/>
        <v>0</v>
      </c>
      <c r="BI268" s="157">
        <f t="shared" si="48"/>
        <v>0</v>
      </c>
      <c r="BJ268" s="19" t="s">
        <v>83</v>
      </c>
      <c r="BK268" s="157">
        <f t="shared" si="49"/>
        <v>0</v>
      </c>
      <c r="BL268" s="19" t="s">
        <v>174</v>
      </c>
      <c r="BM268" s="156" t="s">
        <v>1363</v>
      </c>
    </row>
    <row r="269" spans="1:65" s="2" customFormat="1" ht="16.5" customHeight="1">
      <c r="A269" s="34"/>
      <c r="B269" s="144"/>
      <c r="C269" s="145" t="s">
        <v>1364</v>
      </c>
      <c r="D269" s="145" t="s">
        <v>161</v>
      </c>
      <c r="E269" s="146" t="s">
        <v>1365</v>
      </c>
      <c r="F269" s="147" t="s">
        <v>1366</v>
      </c>
      <c r="G269" s="148" t="s">
        <v>198</v>
      </c>
      <c r="H269" s="149">
        <v>203.5</v>
      </c>
      <c r="I269" s="150"/>
      <c r="J269" s="151">
        <f t="shared" si="40"/>
        <v>0</v>
      </c>
      <c r="K269" s="147" t="s">
        <v>165</v>
      </c>
      <c r="L269" s="35"/>
      <c r="M269" s="152" t="s">
        <v>3</v>
      </c>
      <c r="N269" s="153" t="s">
        <v>47</v>
      </c>
      <c r="O269" s="55"/>
      <c r="P269" s="154">
        <f t="shared" si="41"/>
        <v>0</v>
      </c>
      <c r="Q269" s="154">
        <v>0</v>
      </c>
      <c r="R269" s="154">
        <f t="shared" si="42"/>
        <v>0</v>
      </c>
      <c r="S269" s="154">
        <v>0</v>
      </c>
      <c r="T269" s="155">
        <f t="shared" si="4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174</v>
      </c>
      <c r="AT269" s="156" t="s">
        <v>161</v>
      </c>
      <c r="AU269" s="156" t="s">
        <v>83</v>
      </c>
      <c r="AY269" s="19" t="s">
        <v>159</v>
      </c>
      <c r="BE269" s="157">
        <f t="shared" si="44"/>
        <v>0</v>
      </c>
      <c r="BF269" s="157">
        <f t="shared" si="45"/>
        <v>0</v>
      </c>
      <c r="BG269" s="157">
        <f t="shared" si="46"/>
        <v>0</v>
      </c>
      <c r="BH269" s="157">
        <f t="shared" si="47"/>
        <v>0</v>
      </c>
      <c r="BI269" s="157">
        <f t="shared" si="48"/>
        <v>0</v>
      </c>
      <c r="BJ269" s="19" t="s">
        <v>83</v>
      </c>
      <c r="BK269" s="157">
        <f t="shared" si="49"/>
        <v>0</v>
      </c>
      <c r="BL269" s="19" t="s">
        <v>174</v>
      </c>
      <c r="BM269" s="156" t="s">
        <v>1367</v>
      </c>
    </row>
    <row r="270" spans="1:65" s="14" customFormat="1">
      <c r="B270" s="172"/>
      <c r="D270" s="158" t="s">
        <v>178</v>
      </c>
      <c r="E270" s="173" t="s">
        <v>3</v>
      </c>
      <c r="F270" s="174" t="s">
        <v>1368</v>
      </c>
      <c r="H270" s="175">
        <v>203.5</v>
      </c>
      <c r="I270" s="176"/>
      <c r="L270" s="172"/>
      <c r="M270" s="177"/>
      <c r="N270" s="178"/>
      <c r="O270" s="178"/>
      <c r="P270" s="178"/>
      <c r="Q270" s="178"/>
      <c r="R270" s="178"/>
      <c r="S270" s="178"/>
      <c r="T270" s="179"/>
      <c r="AT270" s="173" t="s">
        <v>178</v>
      </c>
      <c r="AU270" s="173" t="s">
        <v>83</v>
      </c>
      <c r="AV270" s="14" t="s">
        <v>85</v>
      </c>
      <c r="AW270" s="14" t="s">
        <v>37</v>
      </c>
      <c r="AX270" s="14" t="s">
        <v>76</v>
      </c>
      <c r="AY270" s="173" t="s">
        <v>159</v>
      </c>
    </row>
    <row r="271" spans="1:65" s="15" customFormat="1">
      <c r="B271" s="180"/>
      <c r="D271" s="158" t="s">
        <v>178</v>
      </c>
      <c r="E271" s="181" t="s">
        <v>3</v>
      </c>
      <c r="F271" s="182" t="s">
        <v>182</v>
      </c>
      <c r="H271" s="183">
        <v>203.5</v>
      </c>
      <c r="I271" s="184"/>
      <c r="L271" s="180"/>
      <c r="M271" s="185"/>
      <c r="N271" s="186"/>
      <c r="O271" s="186"/>
      <c r="P271" s="186"/>
      <c r="Q271" s="186"/>
      <c r="R271" s="186"/>
      <c r="S271" s="186"/>
      <c r="T271" s="187"/>
      <c r="AT271" s="181" t="s">
        <v>178</v>
      </c>
      <c r="AU271" s="181" t="s">
        <v>83</v>
      </c>
      <c r="AV271" s="15" t="s">
        <v>174</v>
      </c>
      <c r="AW271" s="15" t="s">
        <v>37</v>
      </c>
      <c r="AX271" s="15" t="s">
        <v>83</v>
      </c>
      <c r="AY271" s="181" t="s">
        <v>159</v>
      </c>
    </row>
    <row r="272" spans="1:65" s="2" customFormat="1" ht="16.5" customHeight="1">
      <c r="A272" s="34"/>
      <c r="B272" s="144"/>
      <c r="C272" s="145" t="s">
        <v>1369</v>
      </c>
      <c r="D272" s="145" t="s">
        <v>161</v>
      </c>
      <c r="E272" s="146" t="s">
        <v>1370</v>
      </c>
      <c r="F272" s="147" t="s">
        <v>1371</v>
      </c>
      <c r="G272" s="148" t="s">
        <v>198</v>
      </c>
      <c r="H272" s="149">
        <v>5</v>
      </c>
      <c r="I272" s="150"/>
      <c r="J272" s="151">
        <f t="shared" ref="J272:J278" si="50">ROUND(I272*H272,2)</f>
        <v>0</v>
      </c>
      <c r="K272" s="147" t="s">
        <v>165</v>
      </c>
      <c r="L272" s="35"/>
      <c r="M272" s="152" t="s">
        <v>3</v>
      </c>
      <c r="N272" s="153" t="s">
        <v>47</v>
      </c>
      <c r="O272" s="55"/>
      <c r="P272" s="154">
        <f t="shared" ref="P272:P278" si="51">O272*H272</f>
        <v>0</v>
      </c>
      <c r="Q272" s="154">
        <v>0</v>
      </c>
      <c r="R272" s="154">
        <f t="shared" ref="R272:R278" si="52">Q272*H272</f>
        <v>0</v>
      </c>
      <c r="S272" s="154">
        <v>0</v>
      </c>
      <c r="T272" s="155">
        <f t="shared" ref="T272:T278" si="53"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6" t="s">
        <v>174</v>
      </c>
      <c r="AT272" s="156" t="s">
        <v>161</v>
      </c>
      <c r="AU272" s="156" t="s">
        <v>83</v>
      </c>
      <c r="AY272" s="19" t="s">
        <v>159</v>
      </c>
      <c r="BE272" s="157">
        <f t="shared" ref="BE272:BE278" si="54">IF(N272="základní",J272,0)</f>
        <v>0</v>
      </c>
      <c r="BF272" s="157">
        <f t="shared" ref="BF272:BF278" si="55">IF(N272="snížená",J272,0)</f>
        <v>0</v>
      </c>
      <c r="BG272" s="157">
        <f t="shared" ref="BG272:BG278" si="56">IF(N272="zákl. přenesená",J272,0)</f>
        <v>0</v>
      </c>
      <c r="BH272" s="157">
        <f t="shared" ref="BH272:BH278" si="57">IF(N272="sníž. přenesená",J272,0)</f>
        <v>0</v>
      </c>
      <c r="BI272" s="157">
        <f t="shared" ref="BI272:BI278" si="58">IF(N272="nulová",J272,0)</f>
        <v>0</v>
      </c>
      <c r="BJ272" s="19" t="s">
        <v>83</v>
      </c>
      <c r="BK272" s="157">
        <f t="shared" ref="BK272:BK278" si="59">ROUND(I272*H272,2)</f>
        <v>0</v>
      </c>
      <c r="BL272" s="19" t="s">
        <v>174</v>
      </c>
      <c r="BM272" s="156" t="s">
        <v>1372</v>
      </c>
    </row>
    <row r="273" spans="1:65" s="2" customFormat="1" ht="16.5" customHeight="1">
      <c r="A273" s="34"/>
      <c r="B273" s="144"/>
      <c r="C273" s="145" t="s">
        <v>1373</v>
      </c>
      <c r="D273" s="145" t="s">
        <v>161</v>
      </c>
      <c r="E273" s="146" t="s">
        <v>1374</v>
      </c>
      <c r="F273" s="147" t="s">
        <v>1375</v>
      </c>
      <c r="G273" s="148" t="s">
        <v>198</v>
      </c>
      <c r="H273" s="149">
        <v>5</v>
      </c>
      <c r="I273" s="150"/>
      <c r="J273" s="151">
        <f t="shared" si="50"/>
        <v>0</v>
      </c>
      <c r="K273" s="147" t="s">
        <v>165</v>
      </c>
      <c r="L273" s="35"/>
      <c r="M273" s="152" t="s">
        <v>3</v>
      </c>
      <c r="N273" s="153" t="s">
        <v>47</v>
      </c>
      <c r="O273" s="55"/>
      <c r="P273" s="154">
        <f t="shared" si="51"/>
        <v>0</v>
      </c>
      <c r="Q273" s="154">
        <v>0</v>
      </c>
      <c r="R273" s="154">
        <f t="shared" si="52"/>
        <v>0</v>
      </c>
      <c r="S273" s="154">
        <v>0</v>
      </c>
      <c r="T273" s="155">
        <f t="shared" si="5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6" t="s">
        <v>174</v>
      </c>
      <c r="AT273" s="156" t="s">
        <v>161</v>
      </c>
      <c r="AU273" s="156" t="s">
        <v>83</v>
      </c>
      <c r="AY273" s="19" t="s">
        <v>159</v>
      </c>
      <c r="BE273" s="157">
        <f t="shared" si="54"/>
        <v>0</v>
      </c>
      <c r="BF273" s="157">
        <f t="shared" si="55"/>
        <v>0</v>
      </c>
      <c r="BG273" s="157">
        <f t="shared" si="56"/>
        <v>0</v>
      </c>
      <c r="BH273" s="157">
        <f t="shared" si="57"/>
        <v>0</v>
      </c>
      <c r="BI273" s="157">
        <f t="shared" si="58"/>
        <v>0</v>
      </c>
      <c r="BJ273" s="19" t="s">
        <v>83</v>
      </c>
      <c r="BK273" s="157">
        <f t="shared" si="59"/>
        <v>0</v>
      </c>
      <c r="BL273" s="19" t="s">
        <v>174</v>
      </c>
      <c r="BM273" s="156" t="s">
        <v>1376</v>
      </c>
    </row>
    <row r="274" spans="1:65" s="2" customFormat="1" ht="16.5" customHeight="1">
      <c r="A274" s="34"/>
      <c r="B274" s="144"/>
      <c r="C274" s="145" t="s">
        <v>1377</v>
      </c>
      <c r="D274" s="145" t="s">
        <v>161</v>
      </c>
      <c r="E274" s="146" t="s">
        <v>1378</v>
      </c>
      <c r="F274" s="147" t="s">
        <v>1379</v>
      </c>
      <c r="G274" s="148" t="s">
        <v>198</v>
      </c>
      <c r="H274" s="149">
        <v>69</v>
      </c>
      <c r="I274" s="150"/>
      <c r="J274" s="151">
        <f t="shared" si="50"/>
        <v>0</v>
      </c>
      <c r="K274" s="147" t="s">
        <v>165</v>
      </c>
      <c r="L274" s="35"/>
      <c r="M274" s="152" t="s">
        <v>3</v>
      </c>
      <c r="N274" s="153" t="s">
        <v>47</v>
      </c>
      <c r="O274" s="55"/>
      <c r="P274" s="154">
        <f t="shared" si="51"/>
        <v>0</v>
      </c>
      <c r="Q274" s="154">
        <v>0</v>
      </c>
      <c r="R274" s="154">
        <f t="shared" si="52"/>
        <v>0</v>
      </c>
      <c r="S274" s="154">
        <v>0</v>
      </c>
      <c r="T274" s="155">
        <f t="shared" si="5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6" t="s">
        <v>174</v>
      </c>
      <c r="AT274" s="156" t="s">
        <v>161</v>
      </c>
      <c r="AU274" s="156" t="s">
        <v>83</v>
      </c>
      <c r="AY274" s="19" t="s">
        <v>159</v>
      </c>
      <c r="BE274" s="157">
        <f t="shared" si="54"/>
        <v>0</v>
      </c>
      <c r="BF274" s="157">
        <f t="shared" si="55"/>
        <v>0</v>
      </c>
      <c r="BG274" s="157">
        <f t="shared" si="56"/>
        <v>0</v>
      </c>
      <c r="BH274" s="157">
        <f t="shared" si="57"/>
        <v>0</v>
      </c>
      <c r="BI274" s="157">
        <f t="shared" si="58"/>
        <v>0</v>
      </c>
      <c r="BJ274" s="19" t="s">
        <v>83</v>
      </c>
      <c r="BK274" s="157">
        <f t="shared" si="59"/>
        <v>0</v>
      </c>
      <c r="BL274" s="19" t="s">
        <v>174</v>
      </c>
      <c r="BM274" s="156" t="s">
        <v>1380</v>
      </c>
    </row>
    <row r="275" spans="1:65" s="2" customFormat="1" ht="16.5" customHeight="1">
      <c r="A275" s="34"/>
      <c r="B275" s="144"/>
      <c r="C275" s="145" t="s">
        <v>1381</v>
      </c>
      <c r="D275" s="145" t="s">
        <v>161</v>
      </c>
      <c r="E275" s="146" t="s">
        <v>1382</v>
      </c>
      <c r="F275" s="147" t="s">
        <v>1383</v>
      </c>
      <c r="G275" s="148" t="s">
        <v>198</v>
      </c>
      <c r="H275" s="149">
        <v>213.68</v>
      </c>
      <c r="I275" s="150"/>
      <c r="J275" s="151">
        <f t="shared" si="50"/>
        <v>0</v>
      </c>
      <c r="K275" s="147" t="s">
        <v>165</v>
      </c>
      <c r="L275" s="35"/>
      <c r="M275" s="152" t="s">
        <v>3</v>
      </c>
      <c r="N275" s="153" t="s">
        <v>47</v>
      </c>
      <c r="O275" s="55"/>
      <c r="P275" s="154">
        <f t="shared" si="51"/>
        <v>0</v>
      </c>
      <c r="Q275" s="154">
        <v>0</v>
      </c>
      <c r="R275" s="154">
        <f t="shared" si="52"/>
        <v>0</v>
      </c>
      <c r="S275" s="154">
        <v>0</v>
      </c>
      <c r="T275" s="155">
        <f t="shared" si="5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6" t="s">
        <v>174</v>
      </c>
      <c r="AT275" s="156" t="s">
        <v>161</v>
      </c>
      <c r="AU275" s="156" t="s">
        <v>83</v>
      </c>
      <c r="AY275" s="19" t="s">
        <v>159</v>
      </c>
      <c r="BE275" s="157">
        <f t="shared" si="54"/>
        <v>0</v>
      </c>
      <c r="BF275" s="157">
        <f t="shared" si="55"/>
        <v>0</v>
      </c>
      <c r="BG275" s="157">
        <f t="shared" si="56"/>
        <v>0</v>
      </c>
      <c r="BH275" s="157">
        <f t="shared" si="57"/>
        <v>0</v>
      </c>
      <c r="BI275" s="157">
        <f t="shared" si="58"/>
        <v>0</v>
      </c>
      <c r="BJ275" s="19" t="s">
        <v>83</v>
      </c>
      <c r="BK275" s="157">
        <f t="shared" si="59"/>
        <v>0</v>
      </c>
      <c r="BL275" s="19" t="s">
        <v>174</v>
      </c>
      <c r="BM275" s="156" t="s">
        <v>1384</v>
      </c>
    </row>
    <row r="276" spans="1:65" s="2" customFormat="1" ht="16.5" customHeight="1">
      <c r="A276" s="34"/>
      <c r="B276" s="144"/>
      <c r="C276" s="145" t="s">
        <v>1385</v>
      </c>
      <c r="D276" s="145" t="s">
        <v>161</v>
      </c>
      <c r="E276" s="146" t="s">
        <v>1386</v>
      </c>
      <c r="F276" s="147" t="s">
        <v>1387</v>
      </c>
      <c r="G276" s="148" t="s">
        <v>445</v>
      </c>
      <c r="H276" s="149">
        <v>1</v>
      </c>
      <c r="I276" s="150"/>
      <c r="J276" s="151">
        <f t="shared" si="50"/>
        <v>0</v>
      </c>
      <c r="K276" s="147" t="s">
        <v>165</v>
      </c>
      <c r="L276" s="35"/>
      <c r="M276" s="152" t="s">
        <v>3</v>
      </c>
      <c r="N276" s="153" t="s">
        <v>47</v>
      </c>
      <c r="O276" s="55"/>
      <c r="P276" s="154">
        <f t="shared" si="51"/>
        <v>0</v>
      </c>
      <c r="Q276" s="154">
        <v>0</v>
      </c>
      <c r="R276" s="154">
        <f t="shared" si="52"/>
        <v>0</v>
      </c>
      <c r="S276" s="154">
        <v>0</v>
      </c>
      <c r="T276" s="155">
        <f t="shared" si="5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6" t="s">
        <v>174</v>
      </c>
      <c r="AT276" s="156" t="s">
        <v>161</v>
      </c>
      <c r="AU276" s="156" t="s">
        <v>83</v>
      </c>
      <c r="AY276" s="19" t="s">
        <v>159</v>
      </c>
      <c r="BE276" s="157">
        <f t="shared" si="54"/>
        <v>0</v>
      </c>
      <c r="BF276" s="157">
        <f t="shared" si="55"/>
        <v>0</v>
      </c>
      <c r="BG276" s="157">
        <f t="shared" si="56"/>
        <v>0</v>
      </c>
      <c r="BH276" s="157">
        <f t="shared" si="57"/>
        <v>0</v>
      </c>
      <c r="BI276" s="157">
        <f t="shared" si="58"/>
        <v>0</v>
      </c>
      <c r="BJ276" s="19" t="s">
        <v>83</v>
      </c>
      <c r="BK276" s="157">
        <f t="shared" si="59"/>
        <v>0</v>
      </c>
      <c r="BL276" s="19" t="s">
        <v>174</v>
      </c>
      <c r="BM276" s="156" t="s">
        <v>1388</v>
      </c>
    </row>
    <row r="277" spans="1:65" s="2" customFormat="1" ht="16.5" customHeight="1">
      <c r="A277" s="34"/>
      <c r="B277" s="144"/>
      <c r="C277" s="145" t="s">
        <v>1389</v>
      </c>
      <c r="D277" s="145" t="s">
        <v>161</v>
      </c>
      <c r="E277" s="146" t="s">
        <v>1390</v>
      </c>
      <c r="F277" s="147" t="s">
        <v>1391</v>
      </c>
      <c r="G277" s="148" t="s">
        <v>198</v>
      </c>
      <c r="H277" s="149">
        <v>144.9</v>
      </c>
      <c r="I277" s="150"/>
      <c r="J277" s="151">
        <f t="shared" si="50"/>
        <v>0</v>
      </c>
      <c r="K277" s="147" t="s">
        <v>165</v>
      </c>
      <c r="L277" s="35"/>
      <c r="M277" s="152" t="s">
        <v>3</v>
      </c>
      <c r="N277" s="153" t="s">
        <v>47</v>
      </c>
      <c r="O277" s="55"/>
      <c r="P277" s="154">
        <f t="shared" si="51"/>
        <v>0</v>
      </c>
      <c r="Q277" s="154">
        <v>0</v>
      </c>
      <c r="R277" s="154">
        <f t="shared" si="52"/>
        <v>0</v>
      </c>
      <c r="S277" s="154">
        <v>0</v>
      </c>
      <c r="T277" s="155">
        <f t="shared" si="5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6" t="s">
        <v>174</v>
      </c>
      <c r="AT277" s="156" t="s">
        <v>161</v>
      </c>
      <c r="AU277" s="156" t="s">
        <v>83</v>
      </c>
      <c r="AY277" s="19" t="s">
        <v>159</v>
      </c>
      <c r="BE277" s="157">
        <f t="shared" si="54"/>
        <v>0</v>
      </c>
      <c r="BF277" s="157">
        <f t="shared" si="55"/>
        <v>0</v>
      </c>
      <c r="BG277" s="157">
        <f t="shared" si="56"/>
        <v>0</v>
      </c>
      <c r="BH277" s="157">
        <f t="shared" si="57"/>
        <v>0</v>
      </c>
      <c r="BI277" s="157">
        <f t="shared" si="58"/>
        <v>0</v>
      </c>
      <c r="BJ277" s="19" t="s">
        <v>83</v>
      </c>
      <c r="BK277" s="157">
        <f t="shared" si="59"/>
        <v>0</v>
      </c>
      <c r="BL277" s="19" t="s">
        <v>174</v>
      </c>
      <c r="BM277" s="156" t="s">
        <v>1392</v>
      </c>
    </row>
    <row r="278" spans="1:65" s="2" customFormat="1" ht="16.5" customHeight="1">
      <c r="A278" s="34"/>
      <c r="B278" s="144"/>
      <c r="C278" s="145" t="s">
        <v>1393</v>
      </c>
      <c r="D278" s="145" t="s">
        <v>161</v>
      </c>
      <c r="E278" s="146" t="s">
        <v>1394</v>
      </c>
      <c r="F278" s="147" t="s">
        <v>1395</v>
      </c>
      <c r="G278" s="148" t="s">
        <v>198</v>
      </c>
      <c r="H278" s="149">
        <v>73.5</v>
      </c>
      <c r="I278" s="150"/>
      <c r="J278" s="151">
        <f t="shared" si="50"/>
        <v>0</v>
      </c>
      <c r="K278" s="147" t="s">
        <v>165</v>
      </c>
      <c r="L278" s="35"/>
      <c r="M278" s="152" t="s">
        <v>3</v>
      </c>
      <c r="N278" s="153" t="s">
        <v>47</v>
      </c>
      <c r="O278" s="55"/>
      <c r="P278" s="154">
        <f t="shared" si="51"/>
        <v>0</v>
      </c>
      <c r="Q278" s="154">
        <v>0</v>
      </c>
      <c r="R278" s="154">
        <f t="shared" si="52"/>
        <v>0</v>
      </c>
      <c r="S278" s="154">
        <v>0</v>
      </c>
      <c r="T278" s="155">
        <f t="shared" si="5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6" t="s">
        <v>174</v>
      </c>
      <c r="AT278" s="156" t="s">
        <v>161</v>
      </c>
      <c r="AU278" s="156" t="s">
        <v>83</v>
      </c>
      <c r="AY278" s="19" t="s">
        <v>159</v>
      </c>
      <c r="BE278" s="157">
        <f t="shared" si="54"/>
        <v>0</v>
      </c>
      <c r="BF278" s="157">
        <f t="shared" si="55"/>
        <v>0</v>
      </c>
      <c r="BG278" s="157">
        <f t="shared" si="56"/>
        <v>0</v>
      </c>
      <c r="BH278" s="157">
        <f t="shared" si="57"/>
        <v>0</v>
      </c>
      <c r="BI278" s="157">
        <f t="shared" si="58"/>
        <v>0</v>
      </c>
      <c r="BJ278" s="19" t="s">
        <v>83</v>
      </c>
      <c r="BK278" s="157">
        <f t="shared" si="59"/>
        <v>0</v>
      </c>
      <c r="BL278" s="19" t="s">
        <v>174</v>
      </c>
      <c r="BM278" s="156" t="s">
        <v>1396</v>
      </c>
    </row>
    <row r="279" spans="1:65" s="14" customFormat="1">
      <c r="B279" s="172"/>
      <c r="D279" s="158" t="s">
        <v>178</v>
      </c>
      <c r="E279" s="173" t="s">
        <v>3</v>
      </c>
      <c r="F279" s="174" t="s">
        <v>1397</v>
      </c>
      <c r="H279" s="175">
        <v>73.5</v>
      </c>
      <c r="I279" s="176"/>
      <c r="L279" s="172"/>
      <c r="M279" s="177"/>
      <c r="N279" s="178"/>
      <c r="O279" s="178"/>
      <c r="P279" s="178"/>
      <c r="Q279" s="178"/>
      <c r="R279" s="178"/>
      <c r="S279" s="178"/>
      <c r="T279" s="179"/>
      <c r="AT279" s="173" t="s">
        <v>178</v>
      </c>
      <c r="AU279" s="173" t="s">
        <v>83</v>
      </c>
      <c r="AV279" s="14" t="s">
        <v>85</v>
      </c>
      <c r="AW279" s="14" t="s">
        <v>37</v>
      </c>
      <c r="AX279" s="14" t="s">
        <v>76</v>
      </c>
      <c r="AY279" s="173" t="s">
        <v>159</v>
      </c>
    </row>
    <row r="280" spans="1:65" s="15" customFormat="1">
      <c r="B280" s="180"/>
      <c r="D280" s="158" t="s">
        <v>178</v>
      </c>
      <c r="E280" s="181" t="s">
        <v>3</v>
      </c>
      <c r="F280" s="182" t="s">
        <v>182</v>
      </c>
      <c r="H280" s="183">
        <v>73.5</v>
      </c>
      <c r="I280" s="184"/>
      <c r="L280" s="180"/>
      <c r="M280" s="185"/>
      <c r="N280" s="186"/>
      <c r="O280" s="186"/>
      <c r="P280" s="186"/>
      <c r="Q280" s="186"/>
      <c r="R280" s="186"/>
      <c r="S280" s="186"/>
      <c r="T280" s="187"/>
      <c r="AT280" s="181" t="s">
        <v>178</v>
      </c>
      <c r="AU280" s="181" t="s">
        <v>83</v>
      </c>
      <c r="AV280" s="15" t="s">
        <v>174</v>
      </c>
      <c r="AW280" s="15" t="s">
        <v>37</v>
      </c>
      <c r="AX280" s="15" t="s">
        <v>83</v>
      </c>
      <c r="AY280" s="181" t="s">
        <v>159</v>
      </c>
    </row>
    <row r="281" spans="1:65" s="2" customFormat="1" ht="16.5" customHeight="1">
      <c r="A281" s="34"/>
      <c r="B281" s="144"/>
      <c r="C281" s="145" t="s">
        <v>1398</v>
      </c>
      <c r="D281" s="145" t="s">
        <v>161</v>
      </c>
      <c r="E281" s="146" t="s">
        <v>1399</v>
      </c>
      <c r="F281" s="147" t="s">
        <v>1400</v>
      </c>
      <c r="G281" s="148" t="s">
        <v>207</v>
      </c>
      <c r="H281" s="149">
        <v>70.099999999999994</v>
      </c>
      <c r="I281" s="150"/>
      <c r="J281" s="151">
        <f>ROUND(I281*H281,2)</f>
        <v>0</v>
      </c>
      <c r="K281" s="147" t="s">
        <v>165</v>
      </c>
      <c r="L281" s="35"/>
      <c r="M281" s="152" t="s">
        <v>3</v>
      </c>
      <c r="N281" s="153" t="s">
        <v>47</v>
      </c>
      <c r="O281" s="55"/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6" t="s">
        <v>174</v>
      </c>
      <c r="AT281" s="156" t="s">
        <v>161</v>
      </c>
      <c r="AU281" s="156" t="s">
        <v>83</v>
      </c>
      <c r="AY281" s="19" t="s">
        <v>159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9" t="s">
        <v>83</v>
      </c>
      <c r="BK281" s="157">
        <f>ROUND(I281*H281,2)</f>
        <v>0</v>
      </c>
      <c r="BL281" s="19" t="s">
        <v>174</v>
      </c>
      <c r="BM281" s="156" t="s">
        <v>1401</v>
      </c>
    </row>
    <row r="282" spans="1:65" s="2" customFormat="1" ht="16.5" customHeight="1">
      <c r="A282" s="34"/>
      <c r="B282" s="144"/>
      <c r="C282" s="145" t="s">
        <v>1402</v>
      </c>
      <c r="D282" s="145" t="s">
        <v>161</v>
      </c>
      <c r="E282" s="146" t="s">
        <v>1403</v>
      </c>
      <c r="F282" s="147" t="s">
        <v>1404</v>
      </c>
      <c r="G282" s="148" t="s">
        <v>207</v>
      </c>
      <c r="H282" s="149">
        <v>1402</v>
      </c>
      <c r="I282" s="150"/>
      <c r="J282" s="151">
        <f>ROUND(I282*H282,2)</f>
        <v>0</v>
      </c>
      <c r="K282" s="147" t="s">
        <v>165</v>
      </c>
      <c r="L282" s="35"/>
      <c r="M282" s="152" t="s">
        <v>3</v>
      </c>
      <c r="N282" s="153" t="s">
        <v>47</v>
      </c>
      <c r="O282" s="55"/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6" t="s">
        <v>174</v>
      </c>
      <c r="AT282" s="156" t="s">
        <v>161</v>
      </c>
      <c r="AU282" s="156" t="s">
        <v>83</v>
      </c>
      <c r="AY282" s="19" t="s">
        <v>159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9" t="s">
        <v>83</v>
      </c>
      <c r="BK282" s="157">
        <f>ROUND(I282*H282,2)</f>
        <v>0</v>
      </c>
      <c r="BL282" s="19" t="s">
        <v>174</v>
      </c>
      <c r="BM282" s="156" t="s">
        <v>1405</v>
      </c>
    </row>
    <row r="283" spans="1:65" s="14" customFormat="1">
      <c r="B283" s="172"/>
      <c r="D283" s="158" t="s">
        <v>178</v>
      </c>
      <c r="E283" s="173" t="s">
        <v>3</v>
      </c>
      <c r="F283" s="174" t="s">
        <v>1406</v>
      </c>
      <c r="H283" s="175">
        <v>1402</v>
      </c>
      <c r="I283" s="176"/>
      <c r="L283" s="172"/>
      <c r="M283" s="177"/>
      <c r="N283" s="178"/>
      <c r="O283" s="178"/>
      <c r="P283" s="178"/>
      <c r="Q283" s="178"/>
      <c r="R283" s="178"/>
      <c r="S283" s="178"/>
      <c r="T283" s="179"/>
      <c r="AT283" s="173" t="s">
        <v>178</v>
      </c>
      <c r="AU283" s="173" t="s">
        <v>83</v>
      </c>
      <c r="AV283" s="14" t="s">
        <v>85</v>
      </c>
      <c r="AW283" s="14" t="s">
        <v>37</v>
      </c>
      <c r="AX283" s="14" t="s">
        <v>76</v>
      </c>
      <c r="AY283" s="173" t="s">
        <v>159</v>
      </c>
    </row>
    <row r="284" spans="1:65" s="15" customFormat="1">
      <c r="B284" s="180"/>
      <c r="D284" s="158" t="s">
        <v>178</v>
      </c>
      <c r="E284" s="181" t="s">
        <v>3</v>
      </c>
      <c r="F284" s="182" t="s">
        <v>182</v>
      </c>
      <c r="H284" s="183">
        <v>1402</v>
      </c>
      <c r="I284" s="184"/>
      <c r="L284" s="180"/>
      <c r="M284" s="185"/>
      <c r="N284" s="186"/>
      <c r="O284" s="186"/>
      <c r="P284" s="186"/>
      <c r="Q284" s="186"/>
      <c r="R284" s="186"/>
      <c r="S284" s="186"/>
      <c r="T284" s="187"/>
      <c r="AT284" s="181" t="s">
        <v>178</v>
      </c>
      <c r="AU284" s="181" t="s">
        <v>83</v>
      </c>
      <c r="AV284" s="15" t="s">
        <v>174</v>
      </c>
      <c r="AW284" s="15" t="s">
        <v>37</v>
      </c>
      <c r="AX284" s="15" t="s">
        <v>83</v>
      </c>
      <c r="AY284" s="181" t="s">
        <v>159</v>
      </c>
    </row>
    <row r="285" spans="1:65" s="2" customFormat="1" ht="16.5" customHeight="1">
      <c r="A285" s="34"/>
      <c r="B285" s="144"/>
      <c r="C285" s="145" t="s">
        <v>1407</v>
      </c>
      <c r="D285" s="145" t="s">
        <v>161</v>
      </c>
      <c r="E285" s="146" t="s">
        <v>1408</v>
      </c>
      <c r="F285" s="147" t="s">
        <v>1409</v>
      </c>
      <c r="G285" s="148" t="s">
        <v>172</v>
      </c>
      <c r="H285" s="149">
        <v>30.2</v>
      </c>
      <c r="I285" s="150"/>
      <c r="J285" s="151">
        <f t="shared" ref="J285:J294" si="60">ROUND(I285*H285,2)</f>
        <v>0</v>
      </c>
      <c r="K285" s="147" t="s">
        <v>165</v>
      </c>
      <c r="L285" s="35"/>
      <c r="M285" s="152" t="s">
        <v>3</v>
      </c>
      <c r="N285" s="153" t="s">
        <v>47</v>
      </c>
      <c r="O285" s="55"/>
      <c r="P285" s="154">
        <f t="shared" ref="P285:P294" si="61">O285*H285</f>
        <v>0</v>
      </c>
      <c r="Q285" s="154">
        <v>0</v>
      </c>
      <c r="R285" s="154">
        <f t="shared" ref="R285:R294" si="62">Q285*H285</f>
        <v>0</v>
      </c>
      <c r="S285" s="154">
        <v>0</v>
      </c>
      <c r="T285" s="155">
        <f t="shared" ref="T285:T294" si="63"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6" t="s">
        <v>174</v>
      </c>
      <c r="AT285" s="156" t="s">
        <v>161</v>
      </c>
      <c r="AU285" s="156" t="s">
        <v>83</v>
      </c>
      <c r="AY285" s="19" t="s">
        <v>159</v>
      </c>
      <c r="BE285" s="157">
        <f t="shared" ref="BE285:BE294" si="64">IF(N285="základní",J285,0)</f>
        <v>0</v>
      </c>
      <c r="BF285" s="157">
        <f t="shared" ref="BF285:BF294" si="65">IF(N285="snížená",J285,0)</f>
        <v>0</v>
      </c>
      <c r="BG285" s="157">
        <f t="shared" ref="BG285:BG294" si="66">IF(N285="zákl. přenesená",J285,0)</f>
        <v>0</v>
      </c>
      <c r="BH285" s="157">
        <f t="shared" ref="BH285:BH294" si="67">IF(N285="sníž. přenesená",J285,0)</f>
        <v>0</v>
      </c>
      <c r="BI285" s="157">
        <f t="shared" ref="BI285:BI294" si="68">IF(N285="nulová",J285,0)</f>
        <v>0</v>
      </c>
      <c r="BJ285" s="19" t="s">
        <v>83</v>
      </c>
      <c r="BK285" s="157">
        <f t="shared" ref="BK285:BK294" si="69">ROUND(I285*H285,2)</f>
        <v>0</v>
      </c>
      <c r="BL285" s="19" t="s">
        <v>174</v>
      </c>
      <c r="BM285" s="156" t="s">
        <v>1410</v>
      </c>
    </row>
    <row r="286" spans="1:65" s="2" customFormat="1" ht="16.5" customHeight="1">
      <c r="A286" s="34"/>
      <c r="B286" s="144"/>
      <c r="C286" s="145" t="s">
        <v>1411</v>
      </c>
      <c r="D286" s="145" t="s">
        <v>161</v>
      </c>
      <c r="E286" s="146" t="s">
        <v>1412</v>
      </c>
      <c r="F286" s="147" t="s">
        <v>1413</v>
      </c>
      <c r="G286" s="148" t="s">
        <v>172</v>
      </c>
      <c r="H286" s="149">
        <v>30.2</v>
      </c>
      <c r="I286" s="150"/>
      <c r="J286" s="151">
        <f t="shared" si="60"/>
        <v>0</v>
      </c>
      <c r="K286" s="147" t="s">
        <v>165</v>
      </c>
      <c r="L286" s="35"/>
      <c r="M286" s="152" t="s">
        <v>3</v>
      </c>
      <c r="N286" s="153" t="s">
        <v>47</v>
      </c>
      <c r="O286" s="55"/>
      <c r="P286" s="154">
        <f t="shared" si="61"/>
        <v>0</v>
      </c>
      <c r="Q286" s="154">
        <v>0</v>
      </c>
      <c r="R286" s="154">
        <f t="shared" si="62"/>
        <v>0</v>
      </c>
      <c r="S286" s="154">
        <v>0</v>
      </c>
      <c r="T286" s="155">
        <f t="shared" si="6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174</v>
      </c>
      <c r="AT286" s="156" t="s">
        <v>161</v>
      </c>
      <c r="AU286" s="156" t="s">
        <v>83</v>
      </c>
      <c r="AY286" s="19" t="s">
        <v>159</v>
      </c>
      <c r="BE286" s="157">
        <f t="shared" si="64"/>
        <v>0</v>
      </c>
      <c r="BF286" s="157">
        <f t="shared" si="65"/>
        <v>0</v>
      </c>
      <c r="BG286" s="157">
        <f t="shared" si="66"/>
        <v>0</v>
      </c>
      <c r="BH286" s="157">
        <f t="shared" si="67"/>
        <v>0</v>
      </c>
      <c r="BI286" s="157">
        <f t="shared" si="68"/>
        <v>0</v>
      </c>
      <c r="BJ286" s="19" t="s">
        <v>83</v>
      </c>
      <c r="BK286" s="157">
        <f t="shared" si="69"/>
        <v>0</v>
      </c>
      <c r="BL286" s="19" t="s">
        <v>174</v>
      </c>
      <c r="BM286" s="156" t="s">
        <v>1414</v>
      </c>
    </row>
    <row r="287" spans="1:65" s="2" customFormat="1" ht="16.5" customHeight="1">
      <c r="A287" s="34"/>
      <c r="B287" s="144"/>
      <c r="C287" s="145" t="s">
        <v>1415</v>
      </c>
      <c r="D287" s="145" t="s">
        <v>161</v>
      </c>
      <c r="E287" s="146" t="s">
        <v>1416</v>
      </c>
      <c r="F287" s="147" t="s">
        <v>1417</v>
      </c>
      <c r="G287" s="148" t="s">
        <v>172</v>
      </c>
      <c r="H287" s="149">
        <v>30.2</v>
      </c>
      <c r="I287" s="150"/>
      <c r="J287" s="151">
        <f t="shared" si="60"/>
        <v>0</v>
      </c>
      <c r="K287" s="147" t="s">
        <v>165</v>
      </c>
      <c r="L287" s="35"/>
      <c r="M287" s="152" t="s">
        <v>3</v>
      </c>
      <c r="N287" s="153" t="s">
        <v>47</v>
      </c>
      <c r="O287" s="55"/>
      <c r="P287" s="154">
        <f t="shared" si="61"/>
        <v>0</v>
      </c>
      <c r="Q287" s="154">
        <v>0</v>
      </c>
      <c r="R287" s="154">
        <f t="shared" si="62"/>
        <v>0</v>
      </c>
      <c r="S287" s="154">
        <v>0</v>
      </c>
      <c r="T287" s="155">
        <f t="shared" si="6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6" t="s">
        <v>174</v>
      </c>
      <c r="AT287" s="156" t="s">
        <v>161</v>
      </c>
      <c r="AU287" s="156" t="s">
        <v>83</v>
      </c>
      <c r="AY287" s="19" t="s">
        <v>159</v>
      </c>
      <c r="BE287" s="157">
        <f t="shared" si="64"/>
        <v>0</v>
      </c>
      <c r="BF287" s="157">
        <f t="shared" si="65"/>
        <v>0</v>
      </c>
      <c r="BG287" s="157">
        <f t="shared" si="66"/>
        <v>0</v>
      </c>
      <c r="BH287" s="157">
        <f t="shared" si="67"/>
        <v>0</v>
      </c>
      <c r="BI287" s="157">
        <f t="shared" si="68"/>
        <v>0</v>
      </c>
      <c r="BJ287" s="19" t="s">
        <v>83</v>
      </c>
      <c r="BK287" s="157">
        <f t="shared" si="69"/>
        <v>0</v>
      </c>
      <c r="BL287" s="19" t="s">
        <v>174</v>
      </c>
      <c r="BM287" s="156" t="s">
        <v>1418</v>
      </c>
    </row>
    <row r="288" spans="1:65" s="2" customFormat="1" ht="16.5" customHeight="1">
      <c r="A288" s="34"/>
      <c r="B288" s="144"/>
      <c r="C288" s="145" t="s">
        <v>1419</v>
      </c>
      <c r="D288" s="145" t="s">
        <v>161</v>
      </c>
      <c r="E288" s="146" t="s">
        <v>1420</v>
      </c>
      <c r="F288" s="147" t="s">
        <v>1421</v>
      </c>
      <c r="G288" s="148" t="s">
        <v>207</v>
      </c>
      <c r="H288" s="149">
        <v>9.35</v>
      </c>
      <c r="I288" s="150"/>
      <c r="J288" s="151">
        <f t="shared" si="60"/>
        <v>0</v>
      </c>
      <c r="K288" s="147" t="s">
        <v>165</v>
      </c>
      <c r="L288" s="35"/>
      <c r="M288" s="152" t="s">
        <v>3</v>
      </c>
      <c r="N288" s="153" t="s">
        <v>47</v>
      </c>
      <c r="O288" s="55"/>
      <c r="P288" s="154">
        <f t="shared" si="61"/>
        <v>0</v>
      </c>
      <c r="Q288" s="154">
        <v>0</v>
      </c>
      <c r="R288" s="154">
        <f t="shared" si="62"/>
        <v>0</v>
      </c>
      <c r="S288" s="154">
        <v>0</v>
      </c>
      <c r="T288" s="155">
        <f t="shared" si="6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174</v>
      </c>
      <c r="AT288" s="156" t="s">
        <v>161</v>
      </c>
      <c r="AU288" s="156" t="s">
        <v>83</v>
      </c>
      <c r="AY288" s="19" t="s">
        <v>159</v>
      </c>
      <c r="BE288" s="157">
        <f t="shared" si="64"/>
        <v>0</v>
      </c>
      <c r="BF288" s="157">
        <f t="shared" si="65"/>
        <v>0</v>
      </c>
      <c r="BG288" s="157">
        <f t="shared" si="66"/>
        <v>0</v>
      </c>
      <c r="BH288" s="157">
        <f t="shared" si="67"/>
        <v>0</v>
      </c>
      <c r="BI288" s="157">
        <f t="shared" si="68"/>
        <v>0</v>
      </c>
      <c r="BJ288" s="19" t="s">
        <v>83</v>
      </c>
      <c r="BK288" s="157">
        <f t="shared" si="69"/>
        <v>0</v>
      </c>
      <c r="BL288" s="19" t="s">
        <v>174</v>
      </c>
      <c r="BM288" s="156" t="s">
        <v>1422</v>
      </c>
    </row>
    <row r="289" spans="1:65" s="2" customFormat="1" ht="16.5" customHeight="1">
      <c r="A289" s="34"/>
      <c r="B289" s="144"/>
      <c r="C289" s="145" t="s">
        <v>1423</v>
      </c>
      <c r="D289" s="145" t="s">
        <v>161</v>
      </c>
      <c r="E289" s="146" t="s">
        <v>1424</v>
      </c>
      <c r="F289" s="147" t="s">
        <v>1425</v>
      </c>
      <c r="G289" s="148" t="s">
        <v>172</v>
      </c>
      <c r="H289" s="149">
        <v>37.4</v>
      </c>
      <c r="I289" s="150"/>
      <c r="J289" s="151">
        <f t="shared" si="60"/>
        <v>0</v>
      </c>
      <c r="K289" s="147" t="s">
        <v>165</v>
      </c>
      <c r="L289" s="35"/>
      <c r="M289" s="152" t="s">
        <v>3</v>
      </c>
      <c r="N289" s="153" t="s">
        <v>47</v>
      </c>
      <c r="O289" s="55"/>
      <c r="P289" s="154">
        <f t="shared" si="61"/>
        <v>0</v>
      </c>
      <c r="Q289" s="154">
        <v>0</v>
      </c>
      <c r="R289" s="154">
        <f t="shared" si="62"/>
        <v>0</v>
      </c>
      <c r="S289" s="154">
        <v>0</v>
      </c>
      <c r="T289" s="155">
        <f t="shared" si="6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6" t="s">
        <v>174</v>
      </c>
      <c r="AT289" s="156" t="s">
        <v>161</v>
      </c>
      <c r="AU289" s="156" t="s">
        <v>83</v>
      </c>
      <c r="AY289" s="19" t="s">
        <v>159</v>
      </c>
      <c r="BE289" s="157">
        <f t="shared" si="64"/>
        <v>0</v>
      </c>
      <c r="BF289" s="157">
        <f t="shared" si="65"/>
        <v>0</v>
      </c>
      <c r="BG289" s="157">
        <f t="shared" si="66"/>
        <v>0</v>
      </c>
      <c r="BH289" s="157">
        <f t="shared" si="67"/>
        <v>0</v>
      </c>
      <c r="BI289" s="157">
        <f t="shared" si="68"/>
        <v>0</v>
      </c>
      <c r="BJ289" s="19" t="s">
        <v>83</v>
      </c>
      <c r="BK289" s="157">
        <f t="shared" si="69"/>
        <v>0</v>
      </c>
      <c r="BL289" s="19" t="s">
        <v>174</v>
      </c>
      <c r="BM289" s="156" t="s">
        <v>1426</v>
      </c>
    </row>
    <row r="290" spans="1:65" s="2" customFormat="1" ht="16.5" customHeight="1">
      <c r="A290" s="34"/>
      <c r="B290" s="144"/>
      <c r="C290" s="145" t="s">
        <v>1427</v>
      </c>
      <c r="D290" s="145" t="s">
        <v>161</v>
      </c>
      <c r="E290" s="146" t="s">
        <v>1428</v>
      </c>
      <c r="F290" s="147" t="s">
        <v>1429</v>
      </c>
      <c r="G290" s="148" t="s">
        <v>172</v>
      </c>
      <c r="H290" s="149">
        <v>103.02</v>
      </c>
      <c r="I290" s="150"/>
      <c r="J290" s="151">
        <f t="shared" si="60"/>
        <v>0</v>
      </c>
      <c r="K290" s="147" t="s">
        <v>165</v>
      </c>
      <c r="L290" s="35"/>
      <c r="M290" s="152" t="s">
        <v>3</v>
      </c>
      <c r="N290" s="153" t="s">
        <v>47</v>
      </c>
      <c r="O290" s="55"/>
      <c r="P290" s="154">
        <f t="shared" si="61"/>
        <v>0</v>
      </c>
      <c r="Q290" s="154">
        <v>0</v>
      </c>
      <c r="R290" s="154">
        <f t="shared" si="62"/>
        <v>0</v>
      </c>
      <c r="S290" s="154">
        <v>0</v>
      </c>
      <c r="T290" s="155">
        <f t="shared" si="6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6" t="s">
        <v>174</v>
      </c>
      <c r="AT290" s="156" t="s">
        <v>161</v>
      </c>
      <c r="AU290" s="156" t="s">
        <v>83</v>
      </c>
      <c r="AY290" s="19" t="s">
        <v>159</v>
      </c>
      <c r="BE290" s="157">
        <f t="shared" si="64"/>
        <v>0</v>
      </c>
      <c r="BF290" s="157">
        <f t="shared" si="65"/>
        <v>0</v>
      </c>
      <c r="BG290" s="157">
        <f t="shared" si="66"/>
        <v>0</v>
      </c>
      <c r="BH290" s="157">
        <f t="shared" si="67"/>
        <v>0</v>
      </c>
      <c r="BI290" s="157">
        <f t="shared" si="68"/>
        <v>0</v>
      </c>
      <c r="BJ290" s="19" t="s">
        <v>83</v>
      </c>
      <c r="BK290" s="157">
        <f t="shared" si="69"/>
        <v>0</v>
      </c>
      <c r="BL290" s="19" t="s">
        <v>174</v>
      </c>
      <c r="BM290" s="156" t="s">
        <v>1430</v>
      </c>
    </row>
    <row r="291" spans="1:65" s="2" customFormat="1" ht="16.5" customHeight="1">
      <c r="A291" s="34"/>
      <c r="B291" s="144"/>
      <c r="C291" s="145" t="s">
        <v>1431</v>
      </c>
      <c r="D291" s="145" t="s">
        <v>161</v>
      </c>
      <c r="E291" s="146" t="s">
        <v>1432</v>
      </c>
      <c r="F291" s="147" t="s">
        <v>1433</v>
      </c>
      <c r="G291" s="148" t="s">
        <v>172</v>
      </c>
      <c r="H291" s="149">
        <v>37.4</v>
      </c>
      <c r="I291" s="150"/>
      <c r="J291" s="151">
        <f t="shared" si="60"/>
        <v>0</v>
      </c>
      <c r="K291" s="147" t="s">
        <v>165</v>
      </c>
      <c r="L291" s="35"/>
      <c r="M291" s="152" t="s">
        <v>3</v>
      </c>
      <c r="N291" s="153" t="s">
        <v>47</v>
      </c>
      <c r="O291" s="55"/>
      <c r="P291" s="154">
        <f t="shared" si="61"/>
        <v>0</v>
      </c>
      <c r="Q291" s="154">
        <v>0</v>
      </c>
      <c r="R291" s="154">
        <f t="shared" si="62"/>
        <v>0</v>
      </c>
      <c r="S291" s="154">
        <v>0</v>
      </c>
      <c r="T291" s="155">
        <f t="shared" si="6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6" t="s">
        <v>174</v>
      </c>
      <c r="AT291" s="156" t="s">
        <v>161</v>
      </c>
      <c r="AU291" s="156" t="s">
        <v>83</v>
      </c>
      <c r="AY291" s="19" t="s">
        <v>159</v>
      </c>
      <c r="BE291" s="157">
        <f t="shared" si="64"/>
        <v>0</v>
      </c>
      <c r="BF291" s="157">
        <f t="shared" si="65"/>
        <v>0</v>
      </c>
      <c r="BG291" s="157">
        <f t="shared" si="66"/>
        <v>0</v>
      </c>
      <c r="BH291" s="157">
        <f t="shared" si="67"/>
        <v>0</v>
      </c>
      <c r="BI291" s="157">
        <f t="shared" si="68"/>
        <v>0</v>
      </c>
      <c r="BJ291" s="19" t="s">
        <v>83</v>
      </c>
      <c r="BK291" s="157">
        <f t="shared" si="69"/>
        <v>0</v>
      </c>
      <c r="BL291" s="19" t="s">
        <v>174</v>
      </c>
      <c r="BM291" s="156" t="s">
        <v>1434</v>
      </c>
    </row>
    <row r="292" spans="1:65" s="2" customFormat="1" ht="16.5" customHeight="1">
      <c r="A292" s="34"/>
      <c r="B292" s="144"/>
      <c r="C292" s="145" t="s">
        <v>1435</v>
      </c>
      <c r="D292" s="145" t="s">
        <v>161</v>
      </c>
      <c r="E292" s="146" t="s">
        <v>1436</v>
      </c>
      <c r="F292" s="147" t="s">
        <v>1437</v>
      </c>
      <c r="G292" s="148" t="s">
        <v>172</v>
      </c>
      <c r="H292" s="149">
        <v>4.8</v>
      </c>
      <c r="I292" s="150"/>
      <c r="J292" s="151">
        <f t="shared" si="60"/>
        <v>0</v>
      </c>
      <c r="K292" s="147" t="s">
        <v>165</v>
      </c>
      <c r="L292" s="35"/>
      <c r="M292" s="152" t="s">
        <v>3</v>
      </c>
      <c r="N292" s="153" t="s">
        <v>47</v>
      </c>
      <c r="O292" s="55"/>
      <c r="P292" s="154">
        <f t="shared" si="61"/>
        <v>0</v>
      </c>
      <c r="Q292" s="154">
        <v>0</v>
      </c>
      <c r="R292" s="154">
        <f t="shared" si="62"/>
        <v>0</v>
      </c>
      <c r="S292" s="154">
        <v>0</v>
      </c>
      <c r="T292" s="155">
        <f t="shared" si="6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6" t="s">
        <v>174</v>
      </c>
      <c r="AT292" s="156" t="s">
        <v>161</v>
      </c>
      <c r="AU292" s="156" t="s">
        <v>83</v>
      </c>
      <c r="AY292" s="19" t="s">
        <v>159</v>
      </c>
      <c r="BE292" s="157">
        <f t="shared" si="64"/>
        <v>0</v>
      </c>
      <c r="BF292" s="157">
        <f t="shared" si="65"/>
        <v>0</v>
      </c>
      <c r="BG292" s="157">
        <f t="shared" si="66"/>
        <v>0</v>
      </c>
      <c r="BH292" s="157">
        <f t="shared" si="67"/>
        <v>0</v>
      </c>
      <c r="BI292" s="157">
        <f t="shared" si="68"/>
        <v>0</v>
      </c>
      <c r="BJ292" s="19" t="s">
        <v>83</v>
      </c>
      <c r="BK292" s="157">
        <f t="shared" si="69"/>
        <v>0</v>
      </c>
      <c r="BL292" s="19" t="s">
        <v>174</v>
      </c>
      <c r="BM292" s="156" t="s">
        <v>1438</v>
      </c>
    </row>
    <row r="293" spans="1:65" s="2" customFormat="1" ht="16.5" customHeight="1">
      <c r="A293" s="34"/>
      <c r="B293" s="144"/>
      <c r="C293" s="145" t="s">
        <v>1439</v>
      </c>
      <c r="D293" s="145" t="s">
        <v>161</v>
      </c>
      <c r="E293" s="146" t="s">
        <v>1440</v>
      </c>
      <c r="F293" s="147" t="s">
        <v>1441</v>
      </c>
      <c r="G293" s="148" t="s">
        <v>172</v>
      </c>
      <c r="H293" s="149">
        <v>4.8</v>
      </c>
      <c r="I293" s="150"/>
      <c r="J293" s="151">
        <f t="shared" si="60"/>
        <v>0</v>
      </c>
      <c r="K293" s="147" t="s">
        <v>165</v>
      </c>
      <c r="L293" s="35"/>
      <c r="M293" s="152" t="s">
        <v>3</v>
      </c>
      <c r="N293" s="153" t="s">
        <v>47</v>
      </c>
      <c r="O293" s="55"/>
      <c r="P293" s="154">
        <f t="shared" si="61"/>
        <v>0</v>
      </c>
      <c r="Q293" s="154">
        <v>0</v>
      </c>
      <c r="R293" s="154">
        <f t="shared" si="62"/>
        <v>0</v>
      </c>
      <c r="S293" s="154">
        <v>0</v>
      </c>
      <c r="T293" s="155">
        <f t="shared" si="6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6" t="s">
        <v>174</v>
      </c>
      <c r="AT293" s="156" t="s">
        <v>161</v>
      </c>
      <c r="AU293" s="156" t="s">
        <v>83</v>
      </c>
      <c r="AY293" s="19" t="s">
        <v>159</v>
      </c>
      <c r="BE293" s="157">
        <f t="shared" si="64"/>
        <v>0</v>
      </c>
      <c r="BF293" s="157">
        <f t="shared" si="65"/>
        <v>0</v>
      </c>
      <c r="BG293" s="157">
        <f t="shared" si="66"/>
        <v>0</v>
      </c>
      <c r="BH293" s="157">
        <f t="shared" si="67"/>
        <v>0</v>
      </c>
      <c r="BI293" s="157">
        <f t="shared" si="68"/>
        <v>0</v>
      </c>
      <c r="BJ293" s="19" t="s">
        <v>83</v>
      </c>
      <c r="BK293" s="157">
        <f t="shared" si="69"/>
        <v>0</v>
      </c>
      <c r="BL293" s="19" t="s">
        <v>174</v>
      </c>
      <c r="BM293" s="156" t="s">
        <v>1442</v>
      </c>
    </row>
    <row r="294" spans="1:65" s="2" customFormat="1" ht="16.5" customHeight="1">
      <c r="A294" s="34"/>
      <c r="B294" s="144"/>
      <c r="C294" s="145" t="s">
        <v>1443</v>
      </c>
      <c r="D294" s="145" t="s">
        <v>161</v>
      </c>
      <c r="E294" s="146" t="s">
        <v>1444</v>
      </c>
      <c r="F294" s="147" t="s">
        <v>1445</v>
      </c>
      <c r="G294" s="148" t="s">
        <v>1446</v>
      </c>
      <c r="H294" s="149">
        <v>126.18</v>
      </c>
      <c r="I294" s="150"/>
      <c r="J294" s="151">
        <f t="shared" si="60"/>
        <v>0</v>
      </c>
      <c r="K294" s="147" t="s">
        <v>165</v>
      </c>
      <c r="L294" s="35"/>
      <c r="M294" s="152" t="s">
        <v>3</v>
      </c>
      <c r="N294" s="153" t="s">
        <v>47</v>
      </c>
      <c r="O294" s="55"/>
      <c r="P294" s="154">
        <f t="shared" si="61"/>
        <v>0</v>
      </c>
      <c r="Q294" s="154">
        <v>0</v>
      </c>
      <c r="R294" s="154">
        <f t="shared" si="62"/>
        <v>0</v>
      </c>
      <c r="S294" s="154">
        <v>0</v>
      </c>
      <c r="T294" s="155">
        <f t="shared" si="6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174</v>
      </c>
      <c r="AT294" s="156" t="s">
        <v>161</v>
      </c>
      <c r="AU294" s="156" t="s">
        <v>83</v>
      </c>
      <c r="AY294" s="19" t="s">
        <v>159</v>
      </c>
      <c r="BE294" s="157">
        <f t="shared" si="64"/>
        <v>0</v>
      </c>
      <c r="BF294" s="157">
        <f t="shared" si="65"/>
        <v>0</v>
      </c>
      <c r="BG294" s="157">
        <f t="shared" si="66"/>
        <v>0</v>
      </c>
      <c r="BH294" s="157">
        <f t="shared" si="67"/>
        <v>0</v>
      </c>
      <c r="BI294" s="157">
        <f t="shared" si="68"/>
        <v>0</v>
      </c>
      <c r="BJ294" s="19" t="s">
        <v>83</v>
      </c>
      <c r="BK294" s="157">
        <f t="shared" si="69"/>
        <v>0</v>
      </c>
      <c r="BL294" s="19" t="s">
        <v>174</v>
      </c>
      <c r="BM294" s="156" t="s">
        <v>1447</v>
      </c>
    </row>
    <row r="295" spans="1:65" s="14" customFormat="1">
      <c r="B295" s="172"/>
      <c r="D295" s="158" t="s">
        <v>178</v>
      </c>
      <c r="E295" s="173" t="s">
        <v>3</v>
      </c>
      <c r="F295" s="174" t="s">
        <v>1448</v>
      </c>
      <c r="H295" s="175">
        <v>126.18</v>
      </c>
      <c r="I295" s="176"/>
      <c r="L295" s="172"/>
      <c r="M295" s="177"/>
      <c r="N295" s="178"/>
      <c r="O295" s="178"/>
      <c r="P295" s="178"/>
      <c r="Q295" s="178"/>
      <c r="R295" s="178"/>
      <c r="S295" s="178"/>
      <c r="T295" s="179"/>
      <c r="AT295" s="173" t="s">
        <v>178</v>
      </c>
      <c r="AU295" s="173" t="s">
        <v>83</v>
      </c>
      <c r="AV295" s="14" t="s">
        <v>85</v>
      </c>
      <c r="AW295" s="14" t="s">
        <v>37</v>
      </c>
      <c r="AX295" s="14" t="s">
        <v>76</v>
      </c>
      <c r="AY295" s="173" t="s">
        <v>159</v>
      </c>
    </row>
    <row r="296" spans="1:65" s="15" customFormat="1">
      <c r="B296" s="180"/>
      <c r="D296" s="158" t="s">
        <v>178</v>
      </c>
      <c r="E296" s="181" t="s">
        <v>3</v>
      </c>
      <c r="F296" s="182" t="s">
        <v>182</v>
      </c>
      <c r="H296" s="183">
        <v>126.18</v>
      </c>
      <c r="I296" s="184"/>
      <c r="L296" s="180"/>
      <c r="M296" s="185"/>
      <c r="N296" s="186"/>
      <c r="O296" s="186"/>
      <c r="P296" s="186"/>
      <c r="Q296" s="186"/>
      <c r="R296" s="186"/>
      <c r="S296" s="186"/>
      <c r="T296" s="187"/>
      <c r="AT296" s="181" t="s">
        <v>178</v>
      </c>
      <c r="AU296" s="181" t="s">
        <v>83</v>
      </c>
      <c r="AV296" s="15" t="s">
        <v>174</v>
      </c>
      <c r="AW296" s="15" t="s">
        <v>37</v>
      </c>
      <c r="AX296" s="15" t="s">
        <v>83</v>
      </c>
      <c r="AY296" s="181" t="s">
        <v>159</v>
      </c>
    </row>
    <row r="297" spans="1:65" s="2" customFormat="1" ht="16.5" customHeight="1">
      <c r="A297" s="34"/>
      <c r="B297" s="144"/>
      <c r="C297" s="145" t="s">
        <v>1449</v>
      </c>
      <c r="D297" s="145" t="s">
        <v>161</v>
      </c>
      <c r="E297" s="146" t="s">
        <v>1450</v>
      </c>
      <c r="F297" s="147" t="s">
        <v>1451</v>
      </c>
      <c r="G297" s="148" t="s">
        <v>445</v>
      </c>
      <c r="H297" s="149">
        <v>2</v>
      </c>
      <c r="I297" s="150"/>
      <c r="J297" s="151">
        <f>ROUND(I297*H297,2)</f>
        <v>0</v>
      </c>
      <c r="K297" s="147" t="s">
        <v>165</v>
      </c>
      <c r="L297" s="35"/>
      <c r="M297" s="152" t="s">
        <v>3</v>
      </c>
      <c r="N297" s="153" t="s">
        <v>47</v>
      </c>
      <c r="O297" s="55"/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6" t="s">
        <v>174</v>
      </c>
      <c r="AT297" s="156" t="s">
        <v>161</v>
      </c>
      <c r="AU297" s="156" t="s">
        <v>83</v>
      </c>
      <c r="AY297" s="19" t="s">
        <v>159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9" t="s">
        <v>83</v>
      </c>
      <c r="BK297" s="157">
        <f>ROUND(I297*H297,2)</f>
        <v>0</v>
      </c>
      <c r="BL297" s="19" t="s">
        <v>174</v>
      </c>
      <c r="BM297" s="156" t="s">
        <v>1452</v>
      </c>
    </row>
    <row r="298" spans="1:65" s="2" customFormat="1" ht="16.5" customHeight="1">
      <c r="A298" s="34"/>
      <c r="B298" s="144"/>
      <c r="C298" s="145" t="s">
        <v>1453</v>
      </c>
      <c r="D298" s="145" t="s">
        <v>161</v>
      </c>
      <c r="E298" s="146" t="s">
        <v>1454</v>
      </c>
      <c r="F298" s="147" t="s">
        <v>1455</v>
      </c>
      <c r="G298" s="148" t="s">
        <v>445</v>
      </c>
      <c r="H298" s="149">
        <v>1</v>
      </c>
      <c r="I298" s="150"/>
      <c r="J298" s="151">
        <f>ROUND(I298*H298,2)</f>
        <v>0</v>
      </c>
      <c r="K298" s="147" t="s">
        <v>165</v>
      </c>
      <c r="L298" s="35"/>
      <c r="M298" s="152" t="s">
        <v>3</v>
      </c>
      <c r="N298" s="153" t="s">
        <v>47</v>
      </c>
      <c r="O298" s="55"/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6" t="s">
        <v>174</v>
      </c>
      <c r="AT298" s="156" t="s">
        <v>161</v>
      </c>
      <c r="AU298" s="156" t="s">
        <v>83</v>
      </c>
      <c r="AY298" s="19" t="s">
        <v>159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9" t="s">
        <v>83</v>
      </c>
      <c r="BK298" s="157">
        <f>ROUND(I298*H298,2)</f>
        <v>0</v>
      </c>
      <c r="BL298" s="19" t="s">
        <v>174</v>
      </c>
      <c r="BM298" s="156" t="s">
        <v>1456</v>
      </c>
    </row>
    <row r="299" spans="1:65" s="2" customFormat="1" ht="16.5" customHeight="1">
      <c r="A299" s="34"/>
      <c r="B299" s="144"/>
      <c r="C299" s="145" t="s">
        <v>1457</v>
      </c>
      <c r="D299" s="145" t="s">
        <v>161</v>
      </c>
      <c r="E299" s="146" t="s">
        <v>1458</v>
      </c>
      <c r="F299" s="147" t="s">
        <v>1459</v>
      </c>
      <c r="G299" s="148" t="s">
        <v>1460</v>
      </c>
      <c r="H299" s="149">
        <v>17</v>
      </c>
      <c r="I299" s="150"/>
      <c r="J299" s="151">
        <f>ROUND(I299*H299,2)</f>
        <v>0</v>
      </c>
      <c r="K299" s="147" t="s">
        <v>165</v>
      </c>
      <c r="L299" s="35"/>
      <c r="M299" s="152" t="s">
        <v>3</v>
      </c>
      <c r="N299" s="153" t="s">
        <v>47</v>
      </c>
      <c r="O299" s="55"/>
      <c r="P299" s="154">
        <f>O299*H299</f>
        <v>0</v>
      </c>
      <c r="Q299" s="154">
        <v>0</v>
      </c>
      <c r="R299" s="154">
        <f>Q299*H299</f>
        <v>0</v>
      </c>
      <c r="S299" s="154">
        <v>0</v>
      </c>
      <c r="T299" s="15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174</v>
      </c>
      <c r="AT299" s="156" t="s">
        <v>161</v>
      </c>
      <c r="AU299" s="156" t="s">
        <v>83</v>
      </c>
      <c r="AY299" s="19" t="s">
        <v>159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9" t="s">
        <v>83</v>
      </c>
      <c r="BK299" s="157">
        <f>ROUND(I299*H299,2)</f>
        <v>0</v>
      </c>
      <c r="BL299" s="19" t="s">
        <v>174</v>
      </c>
      <c r="BM299" s="156" t="s">
        <v>1461</v>
      </c>
    </row>
    <row r="300" spans="1:65" s="2" customFormat="1" ht="16.5" customHeight="1">
      <c r="A300" s="34"/>
      <c r="B300" s="144"/>
      <c r="C300" s="145" t="s">
        <v>1462</v>
      </c>
      <c r="D300" s="145" t="s">
        <v>161</v>
      </c>
      <c r="E300" s="146" t="s">
        <v>1111</v>
      </c>
      <c r="F300" s="147" t="s">
        <v>1112</v>
      </c>
      <c r="G300" s="148" t="s">
        <v>1113</v>
      </c>
      <c r="H300" s="213"/>
      <c r="I300" s="150"/>
      <c r="J300" s="151">
        <f>ROUND(I300*H300,2)</f>
        <v>0</v>
      </c>
      <c r="K300" s="147" t="s">
        <v>165</v>
      </c>
      <c r="L300" s="35"/>
      <c r="M300" s="152" t="s">
        <v>3</v>
      </c>
      <c r="N300" s="153" t="s">
        <v>47</v>
      </c>
      <c r="O300" s="55"/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6" t="s">
        <v>174</v>
      </c>
      <c r="AT300" s="156" t="s">
        <v>161</v>
      </c>
      <c r="AU300" s="156" t="s">
        <v>83</v>
      </c>
      <c r="AY300" s="19" t="s">
        <v>159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9" t="s">
        <v>83</v>
      </c>
      <c r="BK300" s="157">
        <f>ROUND(I300*H300,2)</f>
        <v>0</v>
      </c>
      <c r="BL300" s="19" t="s">
        <v>174</v>
      </c>
      <c r="BM300" s="156" t="s">
        <v>1463</v>
      </c>
    </row>
    <row r="301" spans="1:65" s="2" customFormat="1" ht="16.5" customHeight="1">
      <c r="A301" s="34"/>
      <c r="B301" s="144"/>
      <c r="C301" s="145" t="s">
        <v>1464</v>
      </c>
      <c r="D301" s="145" t="s">
        <v>161</v>
      </c>
      <c r="E301" s="146" t="s">
        <v>1115</v>
      </c>
      <c r="F301" s="147" t="s">
        <v>1116</v>
      </c>
      <c r="G301" s="148" t="s">
        <v>1113</v>
      </c>
      <c r="H301" s="213"/>
      <c r="I301" s="150"/>
      <c r="J301" s="151">
        <f>ROUND(I301*H301,2)</f>
        <v>0</v>
      </c>
      <c r="K301" s="147" t="s">
        <v>165</v>
      </c>
      <c r="L301" s="35"/>
      <c r="M301" s="214" t="s">
        <v>3</v>
      </c>
      <c r="N301" s="215" t="s">
        <v>47</v>
      </c>
      <c r="O301" s="203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6" t="s">
        <v>174</v>
      </c>
      <c r="AT301" s="156" t="s">
        <v>161</v>
      </c>
      <c r="AU301" s="156" t="s">
        <v>83</v>
      </c>
      <c r="AY301" s="19" t="s">
        <v>159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9" t="s">
        <v>83</v>
      </c>
      <c r="BK301" s="157">
        <f>ROUND(I301*H301,2)</f>
        <v>0</v>
      </c>
      <c r="BL301" s="19" t="s">
        <v>174</v>
      </c>
      <c r="BM301" s="156" t="s">
        <v>1465</v>
      </c>
    </row>
    <row r="302" spans="1:65" s="2" customFormat="1" ht="6.95" customHeight="1">
      <c r="A302" s="34"/>
      <c r="B302" s="44"/>
      <c r="C302" s="45"/>
      <c r="D302" s="45"/>
      <c r="E302" s="45"/>
      <c r="F302" s="45"/>
      <c r="G302" s="45"/>
      <c r="H302" s="45"/>
      <c r="I302" s="45"/>
      <c r="J302" s="45"/>
      <c r="K302" s="45"/>
      <c r="L302" s="35"/>
      <c r="M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</sheetData>
  <autoFilter ref="C87:K301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120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1466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1467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ROUND((SUM(BE87:BE138)),  2)</f>
        <v>0</v>
      </c>
      <c r="G35" s="34"/>
      <c r="H35" s="34"/>
      <c r="I35" s="103">
        <v>0.21</v>
      </c>
      <c r="J35" s="102">
        <f>ROUND(((SUM(BE87:BE138))*I35),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ROUND((SUM(BF87:BF138)),  2)</f>
        <v>0</v>
      </c>
      <c r="G36" s="34"/>
      <c r="H36" s="34"/>
      <c r="I36" s="103">
        <v>0.15</v>
      </c>
      <c r="J36" s="102">
        <f>ROUND(((SUM(BF87:BF138))*I36),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ROUND((SUM(BG87:BG138)),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ROUND((SUM(BH87:BH138)),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ROUND((SUM(BI87:BI138)),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1466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801 - Inventarizace, kácení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139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>
      <c r="B65" s="117"/>
      <c r="D65" s="118" t="s">
        <v>140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144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2" t="str">
        <f>E7</f>
        <v>Hanušovice - parkoviště u ZŠ - aktualizace 2023</v>
      </c>
      <c r="F75" s="343"/>
      <c r="G75" s="343"/>
      <c r="H75" s="343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131</v>
      </c>
      <c r="L76" s="22"/>
    </row>
    <row r="77" spans="1:31" s="2" customFormat="1" ht="16.5" customHeight="1">
      <c r="A77" s="34"/>
      <c r="B77" s="35"/>
      <c r="C77" s="34"/>
      <c r="D77" s="34"/>
      <c r="E77" s="342" t="s">
        <v>1466</v>
      </c>
      <c r="F77" s="341"/>
      <c r="G77" s="341"/>
      <c r="H77" s="341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133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36" t="str">
        <f>E11</f>
        <v>SO 801 - Inventarizace, kácení</v>
      </c>
      <c r="F79" s="341"/>
      <c r="G79" s="341"/>
      <c r="H79" s="341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Hanušovice</v>
      </c>
      <c r="G81" s="34"/>
      <c r="H81" s="34"/>
      <c r="I81" s="29" t="s">
        <v>23</v>
      </c>
      <c r="J81" s="52" t="str">
        <f>IF(J14="","",J14)</f>
        <v>31. 1. 2023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4"/>
      <c r="E83" s="34"/>
      <c r="F83" s="27" t="str">
        <f>E17</f>
        <v>Město Hanušovice</v>
      </c>
      <c r="G83" s="34"/>
      <c r="H83" s="34"/>
      <c r="I83" s="29" t="s">
        <v>33</v>
      </c>
      <c r="J83" s="32" t="str">
        <f>E23</f>
        <v>Cekr CZ s.r.o.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31</v>
      </c>
      <c r="D84" s="34"/>
      <c r="E84" s="34"/>
      <c r="F84" s="27" t="str">
        <f>IF(E20="","",E20)</f>
        <v>Vyplň údaj</v>
      </c>
      <c r="G84" s="34"/>
      <c r="H84" s="34"/>
      <c r="I84" s="29" t="s">
        <v>38</v>
      </c>
      <c r="J84" s="32" t="str">
        <f>E26</f>
        <v>Jan Zamykal, CS ÚRS 2023 01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145</v>
      </c>
      <c r="D86" s="124" t="s">
        <v>61</v>
      </c>
      <c r="E86" s="124" t="s">
        <v>57</v>
      </c>
      <c r="F86" s="124" t="s">
        <v>58</v>
      </c>
      <c r="G86" s="124" t="s">
        <v>146</v>
      </c>
      <c r="H86" s="124" t="s">
        <v>147</v>
      </c>
      <c r="I86" s="124" t="s">
        <v>148</v>
      </c>
      <c r="J86" s="124" t="s">
        <v>137</v>
      </c>
      <c r="K86" s="125" t="s">
        <v>149</v>
      </c>
      <c r="L86" s="126"/>
      <c r="M86" s="59" t="s">
        <v>3</v>
      </c>
      <c r="N86" s="60" t="s">
        <v>46</v>
      </c>
      <c r="O86" s="60" t="s">
        <v>150</v>
      </c>
      <c r="P86" s="60" t="s">
        <v>151</v>
      </c>
      <c r="Q86" s="60" t="s">
        <v>152</v>
      </c>
      <c r="R86" s="60" t="s">
        <v>153</v>
      </c>
      <c r="S86" s="60" t="s">
        <v>154</v>
      </c>
      <c r="T86" s="61" t="s">
        <v>155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156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75</v>
      </c>
      <c r="AU87" s="19" t="s">
        <v>138</v>
      </c>
      <c r="BK87" s="130">
        <f>BK88</f>
        <v>0</v>
      </c>
    </row>
    <row r="88" spans="1:65" s="12" customFormat="1" ht="25.9" customHeight="1">
      <c r="B88" s="131"/>
      <c r="D88" s="132" t="s">
        <v>75</v>
      </c>
      <c r="E88" s="133" t="s">
        <v>157</v>
      </c>
      <c r="F88" s="133" t="s">
        <v>158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83</v>
      </c>
      <c r="AT88" s="140" t="s">
        <v>75</v>
      </c>
      <c r="AU88" s="140" t="s">
        <v>76</v>
      </c>
      <c r="AY88" s="132" t="s">
        <v>159</v>
      </c>
      <c r="BK88" s="141">
        <f>BK89</f>
        <v>0</v>
      </c>
    </row>
    <row r="89" spans="1:65" s="12" customFormat="1" ht="22.9" customHeight="1">
      <c r="B89" s="131"/>
      <c r="D89" s="132" t="s">
        <v>75</v>
      </c>
      <c r="E89" s="142" t="s">
        <v>83</v>
      </c>
      <c r="F89" s="142" t="s">
        <v>160</v>
      </c>
      <c r="I89" s="134"/>
      <c r="J89" s="143">
        <f>BK89</f>
        <v>0</v>
      </c>
      <c r="L89" s="131"/>
      <c r="M89" s="136"/>
      <c r="N89" s="137"/>
      <c r="O89" s="137"/>
      <c r="P89" s="138">
        <f>SUM(P90:P138)</f>
        <v>0</v>
      </c>
      <c r="Q89" s="137"/>
      <c r="R89" s="138">
        <f>SUM(R90:R138)</f>
        <v>0</v>
      </c>
      <c r="S89" s="137"/>
      <c r="T89" s="139">
        <f>SUM(T90:T138)</f>
        <v>0</v>
      </c>
      <c r="AR89" s="132" t="s">
        <v>83</v>
      </c>
      <c r="AT89" s="140" t="s">
        <v>75</v>
      </c>
      <c r="AU89" s="140" t="s">
        <v>83</v>
      </c>
      <c r="AY89" s="132" t="s">
        <v>159</v>
      </c>
      <c r="BK89" s="141">
        <f>SUM(BK90:BK138)</f>
        <v>0</v>
      </c>
    </row>
    <row r="90" spans="1:65" s="2" customFormat="1" ht="24.2" customHeight="1">
      <c r="A90" s="34"/>
      <c r="B90" s="144"/>
      <c r="C90" s="145" t="s">
        <v>83</v>
      </c>
      <c r="D90" s="145" t="s">
        <v>161</v>
      </c>
      <c r="E90" s="146" t="s">
        <v>1468</v>
      </c>
      <c r="F90" s="147" t="s">
        <v>1469</v>
      </c>
      <c r="G90" s="148" t="s">
        <v>445</v>
      </c>
      <c r="H90" s="149">
        <v>1</v>
      </c>
      <c r="I90" s="150"/>
      <c r="J90" s="151">
        <f>ROUND(I90*H90,2)</f>
        <v>0</v>
      </c>
      <c r="K90" s="147" t="s">
        <v>173</v>
      </c>
      <c r="L90" s="35"/>
      <c r="M90" s="152" t="s">
        <v>3</v>
      </c>
      <c r="N90" s="153" t="s">
        <v>47</v>
      </c>
      <c r="O90" s="55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174</v>
      </c>
      <c r="AT90" s="156" t="s">
        <v>161</v>
      </c>
      <c r="AU90" s="156" t="s">
        <v>85</v>
      </c>
      <c r="AY90" s="19" t="s">
        <v>159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83</v>
      </c>
      <c r="BK90" s="157">
        <f>ROUND(I90*H90,2)</f>
        <v>0</v>
      </c>
      <c r="BL90" s="19" t="s">
        <v>174</v>
      </c>
      <c r="BM90" s="156" t="s">
        <v>1470</v>
      </c>
    </row>
    <row r="91" spans="1:65" s="2" customFormat="1">
      <c r="A91" s="34"/>
      <c r="B91" s="35"/>
      <c r="C91" s="34"/>
      <c r="D91" s="163" t="s">
        <v>176</v>
      </c>
      <c r="E91" s="34"/>
      <c r="F91" s="164" t="s">
        <v>1471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176</v>
      </c>
      <c r="AU91" s="19" t="s">
        <v>85</v>
      </c>
    </row>
    <row r="92" spans="1:65" s="13" customFormat="1">
      <c r="B92" s="165"/>
      <c r="D92" s="158" t="s">
        <v>178</v>
      </c>
      <c r="E92" s="166" t="s">
        <v>3</v>
      </c>
      <c r="F92" s="167" t="s">
        <v>1472</v>
      </c>
      <c r="H92" s="166" t="s">
        <v>3</v>
      </c>
      <c r="I92" s="168"/>
      <c r="L92" s="165"/>
      <c r="M92" s="169"/>
      <c r="N92" s="170"/>
      <c r="O92" s="170"/>
      <c r="P92" s="170"/>
      <c r="Q92" s="170"/>
      <c r="R92" s="170"/>
      <c r="S92" s="170"/>
      <c r="T92" s="171"/>
      <c r="AT92" s="166" t="s">
        <v>178</v>
      </c>
      <c r="AU92" s="166" t="s">
        <v>85</v>
      </c>
      <c r="AV92" s="13" t="s">
        <v>83</v>
      </c>
      <c r="AW92" s="13" t="s">
        <v>37</v>
      </c>
      <c r="AX92" s="13" t="s">
        <v>76</v>
      </c>
      <c r="AY92" s="166" t="s">
        <v>159</v>
      </c>
    </row>
    <row r="93" spans="1:65" s="13" customFormat="1">
      <c r="B93" s="165"/>
      <c r="D93" s="158" t="s">
        <v>178</v>
      </c>
      <c r="E93" s="166" t="s">
        <v>3</v>
      </c>
      <c r="F93" s="167" t="s">
        <v>1473</v>
      </c>
      <c r="H93" s="166" t="s">
        <v>3</v>
      </c>
      <c r="I93" s="168"/>
      <c r="L93" s="165"/>
      <c r="M93" s="169"/>
      <c r="N93" s="170"/>
      <c r="O93" s="170"/>
      <c r="P93" s="170"/>
      <c r="Q93" s="170"/>
      <c r="R93" s="170"/>
      <c r="S93" s="170"/>
      <c r="T93" s="171"/>
      <c r="AT93" s="166" t="s">
        <v>178</v>
      </c>
      <c r="AU93" s="166" t="s">
        <v>85</v>
      </c>
      <c r="AV93" s="13" t="s">
        <v>83</v>
      </c>
      <c r="AW93" s="13" t="s">
        <v>37</v>
      </c>
      <c r="AX93" s="13" t="s">
        <v>76</v>
      </c>
      <c r="AY93" s="166" t="s">
        <v>159</v>
      </c>
    </row>
    <row r="94" spans="1:65" s="14" customFormat="1">
      <c r="B94" s="172"/>
      <c r="D94" s="158" t="s">
        <v>178</v>
      </c>
      <c r="E94" s="173" t="s">
        <v>3</v>
      </c>
      <c r="F94" s="174" t="s">
        <v>1474</v>
      </c>
      <c r="H94" s="175">
        <v>1</v>
      </c>
      <c r="I94" s="176"/>
      <c r="L94" s="172"/>
      <c r="M94" s="177"/>
      <c r="N94" s="178"/>
      <c r="O94" s="178"/>
      <c r="P94" s="178"/>
      <c r="Q94" s="178"/>
      <c r="R94" s="178"/>
      <c r="S94" s="178"/>
      <c r="T94" s="179"/>
      <c r="AT94" s="173" t="s">
        <v>178</v>
      </c>
      <c r="AU94" s="173" t="s">
        <v>85</v>
      </c>
      <c r="AV94" s="14" t="s">
        <v>85</v>
      </c>
      <c r="AW94" s="14" t="s">
        <v>37</v>
      </c>
      <c r="AX94" s="14" t="s">
        <v>76</v>
      </c>
      <c r="AY94" s="173" t="s">
        <v>159</v>
      </c>
    </row>
    <row r="95" spans="1:65" s="15" customFormat="1">
      <c r="B95" s="180"/>
      <c r="D95" s="158" t="s">
        <v>178</v>
      </c>
      <c r="E95" s="181" t="s">
        <v>3</v>
      </c>
      <c r="F95" s="182" t="s">
        <v>182</v>
      </c>
      <c r="H95" s="183">
        <v>1</v>
      </c>
      <c r="I95" s="184"/>
      <c r="L95" s="180"/>
      <c r="M95" s="185"/>
      <c r="N95" s="186"/>
      <c r="O95" s="186"/>
      <c r="P95" s="186"/>
      <c r="Q95" s="186"/>
      <c r="R95" s="186"/>
      <c r="S95" s="186"/>
      <c r="T95" s="187"/>
      <c r="AT95" s="181" t="s">
        <v>178</v>
      </c>
      <c r="AU95" s="181" t="s">
        <v>85</v>
      </c>
      <c r="AV95" s="15" t="s">
        <v>174</v>
      </c>
      <c r="AW95" s="15" t="s">
        <v>37</v>
      </c>
      <c r="AX95" s="15" t="s">
        <v>83</v>
      </c>
      <c r="AY95" s="181" t="s">
        <v>159</v>
      </c>
    </row>
    <row r="96" spans="1:65" s="2" customFormat="1" ht="24.2" customHeight="1">
      <c r="A96" s="34"/>
      <c r="B96" s="144"/>
      <c r="C96" s="145" t="s">
        <v>85</v>
      </c>
      <c r="D96" s="145" t="s">
        <v>161</v>
      </c>
      <c r="E96" s="146" t="s">
        <v>1475</v>
      </c>
      <c r="F96" s="147" t="s">
        <v>1476</v>
      </c>
      <c r="G96" s="148" t="s">
        <v>445</v>
      </c>
      <c r="H96" s="149">
        <v>1</v>
      </c>
      <c r="I96" s="150"/>
      <c r="J96" s="151">
        <f>ROUND(I96*H96,2)</f>
        <v>0</v>
      </c>
      <c r="K96" s="147" t="s">
        <v>173</v>
      </c>
      <c r="L96" s="35"/>
      <c r="M96" s="152" t="s">
        <v>3</v>
      </c>
      <c r="N96" s="153" t="s">
        <v>47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174</v>
      </c>
      <c r="AT96" s="156" t="s">
        <v>161</v>
      </c>
      <c r="AU96" s="156" t="s">
        <v>85</v>
      </c>
      <c r="AY96" s="19" t="s">
        <v>159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83</v>
      </c>
      <c r="BK96" s="157">
        <f>ROUND(I96*H96,2)</f>
        <v>0</v>
      </c>
      <c r="BL96" s="19" t="s">
        <v>174</v>
      </c>
      <c r="BM96" s="156" t="s">
        <v>1477</v>
      </c>
    </row>
    <row r="97" spans="1:65" s="2" customFormat="1">
      <c r="A97" s="34"/>
      <c r="B97" s="35"/>
      <c r="C97" s="34"/>
      <c r="D97" s="163" t="s">
        <v>176</v>
      </c>
      <c r="E97" s="34"/>
      <c r="F97" s="164" t="s">
        <v>1478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176</v>
      </c>
      <c r="AU97" s="19" t="s">
        <v>85</v>
      </c>
    </row>
    <row r="98" spans="1:65" s="13" customFormat="1">
      <c r="B98" s="165"/>
      <c r="D98" s="158" t="s">
        <v>178</v>
      </c>
      <c r="E98" s="166" t="s">
        <v>3</v>
      </c>
      <c r="F98" s="167" t="s">
        <v>1472</v>
      </c>
      <c r="H98" s="166" t="s">
        <v>3</v>
      </c>
      <c r="I98" s="168"/>
      <c r="L98" s="165"/>
      <c r="M98" s="169"/>
      <c r="N98" s="170"/>
      <c r="O98" s="170"/>
      <c r="P98" s="170"/>
      <c r="Q98" s="170"/>
      <c r="R98" s="170"/>
      <c r="S98" s="170"/>
      <c r="T98" s="171"/>
      <c r="AT98" s="166" t="s">
        <v>178</v>
      </c>
      <c r="AU98" s="166" t="s">
        <v>85</v>
      </c>
      <c r="AV98" s="13" t="s">
        <v>83</v>
      </c>
      <c r="AW98" s="13" t="s">
        <v>37</v>
      </c>
      <c r="AX98" s="13" t="s">
        <v>76</v>
      </c>
      <c r="AY98" s="166" t="s">
        <v>159</v>
      </c>
    </row>
    <row r="99" spans="1:65" s="13" customFormat="1">
      <c r="B99" s="165"/>
      <c r="D99" s="158" t="s">
        <v>178</v>
      </c>
      <c r="E99" s="166" t="s">
        <v>3</v>
      </c>
      <c r="F99" s="167" t="s">
        <v>1479</v>
      </c>
      <c r="H99" s="166" t="s">
        <v>3</v>
      </c>
      <c r="I99" s="168"/>
      <c r="L99" s="165"/>
      <c r="M99" s="169"/>
      <c r="N99" s="170"/>
      <c r="O99" s="170"/>
      <c r="P99" s="170"/>
      <c r="Q99" s="170"/>
      <c r="R99" s="170"/>
      <c r="S99" s="170"/>
      <c r="T99" s="171"/>
      <c r="AT99" s="166" t="s">
        <v>178</v>
      </c>
      <c r="AU99" s="166" t="s">
        <v>85</v>
      </c>
      <c r="AV99" s="13" t="s">
        <v>83</v>
      </c>
      <c r="AW99" s="13" t="s">
        <v>37</v>
      </c>
      <c r="AX99" s="13" t="s">
        <v>76</v>
      </c>
      <c r="AY99" s="166" t="s">
        <v>159</v>
      </c>
    </row>
    <row r="100" spans="1:65" s="14" customFormat="1">
      <c r="B100" s="172"/>
      <c r="D100" s="158" t="s">
        <v>178</v>
      </c>
      <c r="E100" s="173" t="s">
        <v>3</v>
      </c>
      <c r="F100" s="174" t="s">
        <v>1474</v>
      </c>
      <c r="H100" s="175">
        <v>1</v>
      </c>
      <c r="I100" s="176"/>
      <c r="L100" s="172"/>
      <c r="M100" s="177"/>
      <c r="N100" s="178"/>
      <c r="O100" s="178"/>
      <c r="P100" s="178"/>
      <c r="Q100" s="178"/>
      <c r="R100" s="178"/>
      <c r="S100" s="178"/>
      <c r="T100" s="179"/>
      <c r="AT100" s="173" t="s">
        <v>178</v>
      </c>
      <c r="AU100" s="173" t="s">
        <v>85</v>
      </c>
      <c r="AV100" s="14" t="s">
        <v>85</v>
      </c>
      <c r="AW100" s="14" t="s">
        <v>37</v>
      </c>
      <c r="AX100" s="14" t="s">
        <v>76</v>
      </c>
      <c r="AY100" s="173" t="s">
        <v>159</v>
      </c>
    </row>
    <row r="101" spans="1:65" s="15" customFormat="1">
      <c r="B101" s="180"/>
      <c r="D101" s="158" t="s">
        <v>178</v>
      </c>
      <c r="E101" s="181" t="s">
        <v>3</v>
      </c>
      <c r="F101" s="182" t="s">
        <v>182</v>
      </c>
      <c r="H101" s="183">
        <v>1</v>
      </c>
      <c r="I101" s="184"/>
      <c r="L101" s="180"/>
      <c r="M101" s="185"/>
      <c r="N101" s="186"/>
      <c r="O101" s="186"/>
      <c r="P101" s="186"/>
      <c r="Q101" s="186"/>
      <c r="R101" s="186"/>
      <c r="S101" s="186"/>
      <c r="T101" s="187"/>
      <c r="AT101" s="181" t="s">
        <v>178</v>
      </c>
      <c r="AU101" s="181" t="s">
        <v>85</v>
      </c>
      <c r="AV101" s="15" t="s">
        <v>174</v>
      </c>
      <c r="AW101" s="15" t="s">
        <v>37</v>
      </c>
      <c r="AX101" s="15" t="s">
        <v>83</v>
      </c>
      <c r="AY101" s="181" t="s">
        <v>159</v>
      </c>
    </row>
    <row r="102" spans="1:65" s="2" customFormat="1" ht="24.2" customHeight="1">
      <c r="A102" s="34"/>
      <c r="B102" s="144"/>
      <c r="C102" s="145" t="s">
        <v>183</v>
      </c>
      <c r="D102" s="145" t="s">
        <v>161</v>
      </c>
      <c r="E102" s="146" t="s">
        <v>1480</v>
      </c>
      <c r="F102" s="147" t="s">
        <v>1481</v>
      </c>
      <c r="G102" s="148" t="s">
        <v>445</v>
      </c>
      <c r="H102" s="149">
        <v>2</v>
      </c>
      <c r="I102" s="150"/>
      <c r="J102" s="151">
        <f>ROUND(I102*H102,2)</f>
        <v>0</v>
      </c>
      <c r="K102" s="147" t="s">
        <v>173</v>
      </c>
      <c r="L102" s="35"/>
      <c r="M102" s="152" t="s">
        <v>3</v>
      </c>
      <c r="N102" s="153" t="s">
        <v>47</v>
      </c>
      <c r="O102" s="55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174</v>
      </c>
      <c r="AT102" s="156" t="s">
        <v>161</v>
      </c>
      <c r="AU102" s="156" t="s">
        <v>85</v>
      </c>
      <c r="AY102" s="19" t="s">
        <v>159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83</v>
      </c>
      <c r="BK102" s="157">
        <f>ROUND(I102*H102,2)</f>
        <v>0</v>
      </c>
      <c r="BL102" s="19" t="s">
        <v>174</v>
      </c>
      <c r="BM102" s="156" t="s">
        <v>1482</v>
      </c>
    </row>
    <row r="103" spans="1:65" s="2" customFormat="1">
      <c r="A103" s="34"/>
      <c r="B103" s="35"/>
      <c r="C103" s="34"/>
      <c r="D103" s="163" t="s">
        <v>176</v>
      </c>
      <c r="E103" s="34"/>
      <c r="F103" s="164" t="s">
        <v>1483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176</v>
      </c>
      <c r="AU103" s="19" t="s">
        <v>85</v>
      </c>
    </row>
    <row r="104" spans="1:65" s="13" customFormat="1">
      <c r="B104" s="165"/>
      <c r="D104" s="158" t="s">
        <v>178</v>
      </c>
      <c r="E104" s="166" t="s">
        <v>3</v>
      </c>
      <c r="F104" s="167" t="s">
        <v>1484</v>
      </c>
      <c r="H104" s="166" t="s">
        <v>3</v>
      </c>
      <c r="I104" s="168"/>
      <c r="L104" s="165"/>
      <c r="M104" s="169"/>
      <c r="N104" s="170"/>
      <c r="O104" s="170"/>
      <c r="P104" s="170"/>
      <c r="Q104" s="170"/>
      <c r="R104" s="170"/>
      <c r="S104" s="170"/>
      <c r="T104" s="171"/>
      <c r="AT104" s="166" t="s">
        <v>178</v>
      </c>
      <c r="AU104" s="166" t="s">
        <v>85</v>
      </c>
      <c r="AV104" s="13" t="s">
        <v>83</v>
      </c>
      <c r="AW104" s="13" t="s">
        <v>37</v>
      </c>
      <c r="AX104" s="13" t="s">
        <v>76</v>
      </c>
      <c r="AY104" s="166" t="s">
        <v>159</v>
      </c>
    </row>
    <row r="105" spans="1:65" s="14" customFormat="1">
      <c r="B105" s="172"/>
      <c r="D105" s="158" t="s">
        <v>178</v>
      </c>
      <c r="E105" s="173" t="s">
        <v>3</v>
      </c>
      <c r="F105" s="174" t="s">
        <v>85</v>
      </c>
      <c r="H105" s="175">
        <v>2</v>
      </c>
      <c r="I105" s="176"/>
      <c r="L105" s="172"/>
      <c r="M105" s="177"/>
      <c r="N105" s="178"/>
      <c r="O105" s="178"/>
      <c r="P105" s="178"/>
      <c r="Q105" s="178"/>
      <c r="R105" s="178"/>
      <c r="S105" s="178"/>
      <c r="T105" s="179"/>
      <c r="AT105" s="173" t="s">
        <v>178</v>
      </c>
      <c r="AU105" s="173" t="s">
        <v>85</v>
      </c>
      <c r="AV105" s="14" t="s">
        <v>85</v>
      </c>
      <c r="AW105" s="14" t="s">
        <v>37</v>
      </c>
      <c r="AX105" s="14" t="s">
        <v>76</v>
      </c>
      <c r="AY105" s="173" t="s">
        <v>159</v>
      </c>
    </row>
    <row r="106" spans="1:65" s="15" customFormat="1">
      <c r="B106" s="180"/>
      <c r="D106" s="158" t="s">
        <v>178</v>
      </c>
      <c r="E106" s="181" t="s">
        <v>3</v>
      </c>
      <c r="F106" s="182" t="s">
        <v>182</v>
      </c>
      <c r="H106" s="183">
        <v>2</v>
      </c>
      <c r="I106" s="184"/>
      <c r="L106" s="180"/>
      <c r="M106" s="185"/>
      <c r="N106" s="186"/>
      <c r="O106" s="186"/>
      <c r="P106" s="186"/>
      <c r="Q106" s="186"/>
      <c r="R106" s="186"/>
      <c r="S106" s="186"/>
      <c r="T106" s="187"/>
      <c r="AT106" s="181" t="s">
        <v>178</v>
      </c>
      <c r="AU106" s="181" t="s">
        <v>85</v>
      </c>
      <c r="AV106" s="15" t="s">
        <v>174</v>
      </c>
      <c r="AW106" s="15" t="s">
        <v>37</v>
      </c>
      <c r="AX106" s="15" t="s">
        <v>83</v>
      </c>
      <c r="AY106" s="181" t="s">
        <v>159</v>
      </c>
    </row>
    <row r="107" spans="1:65" s="2" customFormat="1" ht="21.75" customHeight="1">
      <c r="A107" s="34"/>
      <c r="B107" s="144"/>
      <c r="C107" s="145" t="s">
        <v>174</v>
      </c>
      <c r="D107" s="145" t="s">
        <v>161</v>
      </c>
      <c r="E107" s="146" t="s">
        <v>1485</v>
      </c>
      <c r="F107" s="147" t="s">
        <v>1486</v>
      </c>
      <c r="G107" s="148" t="s">
        <v>445</v>
      </c>
      <c r="H107" s="149">
        <v>1</v>
      </c>
      <c r="I107" s="150"/>
      <c r="J107" s="151">
        <f>ROUND(I107*H107,2)</f>
        <v>0</v>
      </c>
      <c r="K107" s="147" t="s">
        <v>173</v>
      </c>
      <c r="L107" s="35"/>
      <c r="M107" s="152" t="s">
        <v>3</v>
      </c>
      <c r="N107" s="153" t="s">
        <v>47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174</v>
      </c>
      <c r="AT107" s="156" t="s">
        <v>161</v>
      </c>
      <c r="AU107" s="156" t="s">
        <v>85</v>
      </c>
      <c r="AY107" s="19" t="s">
        <v>159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83</v>
      </c>
      <c r="BK107" s="157">
        <f>ROUND(I107*H107,2)</f>
        <v>0</v>
      </c>
      <c r="BL107" s="19" t="s">
        <v>174</v>
      </c>
      <c r="BM107" s="156" t="s">
        <v>1487</v>
      </c>
    </row>
    <row r="108" spans="1:65" s="2" customFormat="1">
      <c r="A108" s="34"/>
      <c r="B108" s="35"/>
      <c r="C108" s="34"/>
      <c r="D108" s="163" t="s">
        <v>176</v>
      </c>
      <c r="E108" s="34"/>
      <c r="F108" s="164" t="s">
        <v>1488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176</v>
      </c>
      <c r="AU108" s="19" t="s">
        <v>85</v>
      </c>
    </row>
    <row r="109" spans="1:65" s="13" customFormat="1">
      <c r="B109" s="165"/>
      <c r="D109" s="158" t="s">
        <v>178</v>
      </c>
      <c r="E109" s="166" t="s">
        <v>3</v>
      </c>
      <c r="F109" s="167" t="s">
        <v>1489</v>
      </c>
      <c r="H109" s="166" t="s">
        <v>3</v>
      </c>
      <c r="I109" s="168"/>
      <c r="L109" s="165"/>
      <c r="M109" s="169"/>
      <c r="N109" s="170"/>
      <c r="O109" s="170"/>
      <c r="P109" s="170"/>
      <c r="Q109" s="170"/>
      <c r="R109" s="170"/>
      <c r="S109" s="170"/>
      <c r="T109" s="171"/>
      <c r="AT109" s="166" t="s">
        <v>178</v>
      </c>
      <c r="AU109" s="166" t="s">
        <v>85</v>
      </c>
      <c r="AV109" s="13" t="s">
        <v>83</v>
      </c>
      <c r="AW109" s="13" t="s">
        <v>37</v>
      </c>
      <c r="AX109" s="13" t="s">
        <v>76</v>
      </c>
      <c r="AY109" s="166" t="s">
        <v>159</v>
      </c>
    </row>
    <row r="110" spans="1:65" s="13" customFormat="1">
      <c r="B110" s="165"/>
      <c r="D110" s="158" t="s">
        <v>178</v>
      </c>
      <c r="E110" s="166" t="s">
        <v>3</v>
      </c>
      <c r="F110" s="167" t="s">
        <v>1473</v>
      </c>
      <c r="H110" s="166" t="s">
        <v>3</v>
      </c>
      <c r="I110" s="168"/>
      <c r="L110" s="165"/>
      <c r="M110" s="169"/>
      <c r="N110" s="170"/>
      <c r="O110" s="170"/>
      <c r="P110" s="170"/>
      <c r="Q110" s="170"/>
      <c r="R110" s="170"/>
      <c r="S110" s="170"/>
      <c r="T110" s="171"/>
      <c r="AT110" s="166" t="s">
        <v>178</v>
      </c>
      <c r="AU110" s="166" t="s">
        <v>85</v>
      </c>
      <c r="AV110" s="13" t="s">
        <v>83</v>
      </c>
      <c r="AW110" s="13" t="s">
        <v>37</v>
      </c>
      <c r="AX110" s="13" t="s">
        <v>76</v>
      </c>
      <c r="AY110" s="166" t="s">
        <v>159</v>
      </c>
    </row>
    <row r="111" spans="1:65" s="14" customFormat="1">
      <c r="B111" s="172"/>
      <c r="D111" s="158" t="s">
        <v>178</v>
      </c>
      <c r="E111" s="173" t="s">
        <v>3</v>
      </c>
      <c r="F111" s="174" t="s">
        <v>1474</v>
      </c>
      <c r="H111" s="175">
        <v>1</v>
      </c>
      <c r="I111" s="176"/>
      <c r="L111" s="172"/>
      <c r="M111" s="177"/>
      <c r="N111" s="178"/>
      <c r="O111" s="178"/>
      <c r="P111" s="178"/>
      <c r="Q111" s="178"/>
      <c r="R111" s="178"/>
      <c r="S111" s="178"/>
      <c r="T111" s="179"/>
      <c r="AT111" s="173" t="s">
        <v>178</v>
      </c>
      <c r="AU111" s="173" t="s">
        <v>85</v>
      </c>
      <c r="AV111" s="14" t="s">
        <v>85</v>
      </c>
      <c r="AW111" s="14" t="s">
        <v>37</v>
      </c>
      <c r="AX111" s="14" t="s">
        <v>76</v>
      </c>
      <c r="AY111" s="173" t="s">
        <v>159</v>
      </c>
    </row>
    <row r="112" spans="1:65" s="15" customFormat="1">
      <c r="B112" s="180"/>
      <c r="D112" s="158" t="s">
        <v>178</v>
      </c>
      <c r="E112" s="181" t="s">
        <v>3</v>
      </c>
      <c r="F112" s="182" t="s">
        <v>182</v>
      </c>
      <c r="H112" s="183">
        <v>1</v>
      </c>
      <c r="I112" s="184"/>
      <c r="L112" s="180"/>
      <c r="M112" s="185"/>
      <c r="N112" s="186"/>
      <c r="O112" s="186"/>
      <c r="P112" s="186"/>
      <c r="Q112" s="186"/>
      <c r="R112" s="186"/>
      <c r="S112" s="186"/>
      <c r="T112" s="187"/>
      <c r="AT112" s="181" t="s">
        <v>178</v>
      </c>
      <c r="AU112" s="181" t="s">
        <v>85</v>
      </c>
      <c r="AV112" s="15" t="s">
        <v>174</v>
      </c>
      <c r="AW112" s="15" t="s">
        <v>37</v>
      </c>
      <c r="AX112" s="15" t="s">
        <v>83</v>
      </c>
      <c r="AY112" s="181" t="s">
        <v>159</v>
      </c>
    </row>
    <row r="113" spans="1:65" s="2" customFormat="1" ht="21.75" customHeight="1">
      <c r="A113" s="34"/>
      <c r="B113" s="144"/>
      <c r="C113" s="145" t="s">
        <v>195</v>
      </c>
      <c r="D113" s="145" t="s">
        <v>161</v>
      </c>
      <c r="E113" s="146" t="s">
        <v>1490</v>
      </c>
      <c r="F113" s="147" t="s">
        <v>1491</v>
      </c>
      <c r="G113" s="148" t="s">
        <v>445</v>
      </c>
      <c r="H113" s="149">
        <v>1</v>
      </c>
      <c r="I113" s="150"/>
      <c r="J113" s="151">
        <f>ROUND(I113*H113,2)</f>
        <v>0</v>
      </c>
      <c r="K113" s="147" t="s">
        <v>173</v>
      </c>
      <c r="L113" s="35"/>
      <c r="M113" s="152" t="s">
        <v>3</v>
      </c>
      <c r="N113" s="153" t="s">
        <v>47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174</v>
      </c>
      <c r="AT113" s="156" t="s">
        <v>161</v>
      </c>
      <c r="AU113" s="156" t="s">
        <v>85</v>
      </c>
      <c r="AY113" s="19" t="s">
        <v>159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83</v>
      </c>
      <c r="BK113" s="157">
        <f>ROUND(I113*H113,2)</f>
        <v>0</v>
      </c>
      <c r="BL113" s="19" t="s">
        <v>174</v>
      </c>
      <c r="BM113" s="156" t="s">
        <v>1492</v>
      </c>
    </row>
    <row r="114" spans="1:65" s="2" customFormat="1">
      <c r="A114" s="34"/>
      <c r="B114" s="35"/>
      <c r="C114" s="34"/>
      <c r="D114" s="163" t="s">
        <v>176</v>
      </c>
      <c r="E114" s="34"/>
      <c r="F114" s="164" t="s">
        <v>1493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176</v>
      </c>
      <c r="AU114" s="19" t="s">
        <v>85</v>
      </c>
    </row>
    <row r="115" spans="1:65" s="13" customFormat="1">
      <c r="B115" s="165"/>
      <c r="D115" s="158" t="s">
        <v>178</v>
      </c>
      <c r="E115" s="166" t="s">
        <v>3</v>
      </c>
      <c r="F115" s="167" t="s">
        <v>1489</v>
      </c>
      <c r="H115" s="166" t="s">
        <v>3</v>
      </c>
      <c r="I115" s="168"/>
      <c r="L115" s="165"/>
      <c r="M115" s="169"/>
      <c r="N115" s="170"/>
      <c r="O115" s="170"/>
      <c r="P115" s="170"/>
      <c r="Q115" s="170"/>
      <c r="R115" s="170"/>
      <c r="S115" s="170"/>
      <c r="T115" s="171"/>
      <c r="AT115" s="166" t="s">
        <v>178</v>
      </c>
      <c r="AU115" s="166" t="s">
        <v>85</v>
      </c>
      <c r="AV115" s="13" t="s">
        <v>83</v>
      </c>
      <c r="AW115" s="13" t="s">
        <v>37</v>
      </c>
      <c r="AX115" s="13" t="s">
        <v>76</v>
      </c>
      <c r="AY115" s="166" t="s">
        <v>159</v>
      </c>
    </row>
    <row r="116" spans="1:65" s="13" customFormat="1">
      <c r="B116" s="165"/>
      <c r="D116" s="158" t="s">
        <v>178</v>
      </c>
      <c r="E116" s="166" t="s">
        <v>3</v>
      </c>
      <c r="F116" s="167" t="s">
        <v>1494</v>
      </c>
      <c r="H116" s="166" t="s">
        <v>3</v>
      </c>
      <c r="I116" s="168"/>
      <c r="L116" s="165"/>
      <c r="M116" s="169"/>
      <c r="N116" s="170"/>
      <c r="O116" s="170"/>
      <c r="P116" s="170"/>
      <c r="Q116" s="170"/>
      <c r="R116" s="170"/>
      <c r="S116" s="170"/>
      <c r="T116" s="171"/>
      <c r="AT116" s="166" t="s">
        <v>178</v>
      </c>
      <c r="AU116" s="166" t="s">
        <v>85</v>
      </c>
      <c r="AV116" s="13" t="s">
        <v>83</v>
      </c>
      <c r="AW116" s="13" t="s">
        <v>37</v>
      </c>
      <c r="AX116" s="13" t="s">
        <v>76</v>
      </c>
      <c r="AY116" s="166" t="s">
        <v>159</v>
      </c>
    </row>
    <row r="117" spans="1:65" s="14" customFormat="1">
      <c r="B117" s="172"/>
      <c r="D117" s="158" t="s">
        <v>178</v>
      </c>
      <c r="E117" s="173" t="s">
        <v>3</v>
      </c>
      <c r="F117" s="174" t="s">
        <v>1474</v>
      </c>
      <c r="H117" s="175">
        <v>1</v>
      </c>
      <c r="I117" s="176"/>
      <c r="L117" s="172"/>
      <c r="M117" s="177"/>
      <c r="N117" s="178"/>
      <c r="O117" s="178"/>
      <c r="P117" s="178"/>
      <c r="Q117" s="178"/>
      <c r="R117" s="178"/>
      <c r="S117" s="178"/>
      <c r="T117" s="179"/>
      <c r="AT117" s="173" t="s">
        <v>178</v>
      </c>
      <c r="AU117" s="173" t="s">
        <v>85</v>
      </c>
      <c r="AV117" s="14" t="s">
        <v>85</v>
      </c>
      <c r="AW117" s="14" t="s">
        <v>37</v>
      </c>
      <c r="AX117" s="14" t="s">
        <v>76</v>
      </c>
      <c r="AY117" s="173" t="s">
        <v>159</v>
      </c>
    </row>
    <row r="118" spans="1:65" s="15" customFormat="1">
      <c r="B118" s="180"/>
      <c r="D118" s="158" t="s">
        <v>178</v>
      </c>
      <c r="E118" s="181" t="s">
        <v>3</v>
      </c>
      <c r="F118" s="182" t="s">
        <v>182</v>
      </c>
      <c r="H118" s="183">
        <v>1</v>
      </c>
      <c r="I118" s="184"/>
      <c r="L118" s="180"/>
      <c r="M118" s="185"/>
      <c r="N118" s="186"/>
      <c r="O118" s="186"/>
      <c r="P118" s="186"/>
      <c r="Q118" s="186"/>
      <c r="R118" s="186"/>
      <c r="S118" s="186"/>
      <c r="T118" s="187"/>
      <c r="AT118" s="181" t="s">
        <v>178</v>
      </c>
      <c r="AU118" s="181" t="s">
        <v>85</v>
      </c>
      <c r="AV118" s="15" t="s">
        <v>174</v>
      </c>
      <c r="AW118" s="15" t="s">
        <v>37</v>
      </c>
      <c r="AX118" s="15" t="s">
        <v>83</v>
      </c>
      <c r="AY118" s="181" t="s">
        <v>159</v>
      </c>
    </row>
    <row r="119" spans="1:65" s="2" customFormat="1" ht="24.2" customHeight="1">
      <c r="A119" s="34"/>
      <c r="B119" s="144"/>
      <c r="C119" s="145" t="s">
        <v>204</v>
      </c>
      <c r="D119" s="145" t="s">
        <v>161</v>
      </c>
      <c r="E119" s="146" t="s">
        <v>1495</v>
      </c>
      <c r="F119" s="147" t="s">
        <v>1496</v>
      </c>
      <c r="G119" s="148" t="s">
        <v>445</v>
      </c>
      <c r="H119" s="149">
        <v>1</v>
      </c>
      <c r="I119" s="150"/>
      <c r="J119" s="151">
        <f>ROUND(I119*H119,2)</f>
        <v>0</v>
      </c>
      <c r="K119" s="147" t="s">
        <v>173</v>
      </c>
      <c r="L119" s="35"/>
      <c r="M119" s="152" t="s">
        <v>3</v>
      </c>
      <c r="N119" s="153" t="s">
        <v>47</v>
      </c>
      <c r="O119" s="55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174</v>
      </c>
      <c r="AT119" s="156" t="s">
        <v>161</v>
      </c>
      <c r="AU119" s="156" t="s">
        <v>85</v>
      </c>
      <c r="AY119" s="19" t="s">
        <v>159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83</v>
      </c>
      <c r="BK119" s="157">
        <f>ROUND(I119*H119,2)</f>
        <v>0</v>
      </c>
      <c r="BL119" s="19" t="s">
        <v>174</v>
      </c>
      <c r="BM119" s="156" t="s">
        <v>1497</v>
      </c>
    </row>
    <row r="120" spans="1:65" s="2" customFormat="1">
      <c r="A120" s="34"/>
      <c r="B120" s="35"/>
      <c r="C120" s="34"/>
      <c r="D120" s="163" t="s">
        <v>176</v>
      </c>
      <c r="E120" s="34"/>
      <c r="F120" s="164" t="s">
        <v>1498</v>
      </c>
      <c r="G120" s="34"/>
      <c r="H120" s="34"/>
      <c r="I120" s="160"/>
      <c r="J120" s="34"/>
      <c r="K120" s="34"/>
      <c r="L120" s="35"/>
      <c r="M120" s="161"/>
      <c r="N120" s="162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176</v>
      </c>
      <c r="AU120" s="19" t="s">
        <v>85</v>
      </c>
    </row>
    <row r="121" spans="1:65" s="13" customFormat="1">
      <c r="B121" s="165"/>
      <c r="D121" s="158" t="s">
        <v>178</v>
      </c>
      <c r="E121" s="166" t="s">
        <v>3</v>
      </c>
      <c r="F121" s="167" t="s">
        <v>1499</v>
      </c>
      <c r="H121" s="166" t="s">
        <v>3</v>
      </c>
      <c r="I121" s="168"/>
      <c r="L121" s="165"/>
      <c r="M121" s="169"/>
      <c r="N121" s="170"/>
      <c r="O121" s="170"/>
      <c r="P121" s="170"/>
      <c r="Q121" s="170"/>
      <c r="R121" s="170"/>
      <c r="S121" s="170"/>
      <c r="T121" s="171"/>
      <c r="AT121" s="166" t="s">
        <v>178</v>
      </c>
      <c r="AU121" s="166" t="s">
        <v>85</v>
      </c>
      <c r="AV121" s="13" t="s">
        <v>83</v>
      </c>
      <c r="AW121" s="13" t="s">
        <v>37</v>
      </c>
      <c r="AX121" s="13" t="s">
        <v>76</v>
      </c>
      <c r="AY121" s="166" t="s">
        <v>159</v>
      </c>
    </row>
    <row r="122" spans="1:65" s="14" customFormat="1">
      <c r="B122" s="172"/>
      <c r="D122" s="158" t="s">
        <v>178</v>
      </c>
      <c r="E122" s="173" t="s">
        <v>3</v>
      </c>
      <c r="F122" s="174" t="s">
        <v>83</v>
      </c>
      <c r="H122" s="175">
        <v>1</v>
      </c>
      <c r="I122" s="176"/>
      <c r="L122" s="172"/>
      <c r="M122" s="177"/>
      <c r="N122" s="178"/>
      <c r="O122" s="178"/>
      <c r="P122" s="178"/>
      <c r="Q122" s="178"/>
      <c r="R122" s="178"/>
      <c r="S122" s="178"/>
      <c r="T122" s="179"/>
      <c r="AT122" s="173" t="s">
        <v>178</v>
      </c>
      <c r="AU122" s="173" t="s">
        <v>85</v>
      </c>
      <c r="AV122" s="14" t="s">
        <v>85</v>
      </c>
      <c r="AW122" s="14" t="s">
        <v>37</v>
      </c>
      <c r="AX122" s="14" t="s">
        <v>76</v>
      </c>
      <c r="AY122" s="173" t="s">
        <v>159</v>
      </c>
    </row>
    <row r="123" spans="1:65" s="15" customFormat="1">
      <c r="B123" s="180"/>
      <c r="D123" s="158" t="s">
        <v>178</v>
      </c>
      <c r="E123" s="181" t="s">
        <v>3</v>
      </c>
      <c r="F123" s="182" t="s">
        <v>182</v>
      </c>
      <c r="H123" s="183">
        <v>1</v>
      </c>
      <c r="I123" s="184"/>
      <c r="L123" s="180"/>
      <c r="M123" s="185"/>
      <c r="N123" s="186"/>
      <c r="O123" s="186"/>
      <c r="P123" s="186"/>
      <c r="Q123" s="186"/>
      <c r="R123" s="186"/>
      <c r="S123" s="186"/>
      <c r="T123" s="187"/>
      <c r="AT123" s="181" t="s">
        <v>178</v>
      </c>
      <c r="AU123" s="181" t="s">
        <v>85</v>
      </c>
      <c r="AV123" s="15" t="s">
        <v>174</v>
      </c>
      <c r="AW123" s="15" t="s">
        <v>37</v>
      </c>
      <c r="AX123" s="15" t="s">
        <v>83</v>
      </c>
      <c r="AY123" s="181" t="s">
        <v>159</v>
      </c>
    </row>
    <row r="124" spans="1:65" s="2" customFormat="1" ht="24.2" customHeight="1">
      <c r="A124" s="34"/>
      <c r="B124" s="144"/>
      <c r="C124" s="145" t="s">
        <v>212</v>
      </c>
      <c r="D124" s="145" t="s">
        <v>161</v>
      </c>
      <c r="E124" s="146" t="s">
        <v>1500</v>
      </c>
      <c r="F124" s="147" t="s">
        <v>1501</v>
      </c>
      <c r="G124" s="148" t="s">
        <v>445</v>
      </c>
      <c r="H124" s="149">
        <v>1</v>
      </c>
      <c r="I124" s="150"/>
      <c r="J124" s="151">
        <f>ROUND(I124*H124,2)</f>
        <v>0</v>
      </c>
      <c r="K124" s="147" t="s">
        <v>173</v>
      </c>
      <c r="L124" s="35"/>
      <c r="M124" s="152" t="s">
        <v>3</v>
      </c>
      <c r="N124" s="153" t="s">
        <v>47</v>
      </c>
      <c r="O124" s="55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174</v>
      </c>
      <c r="AT124" s="156" t="s">
        <v>161</v>
      </c>
      <c r="AU124" s="156" t="s">
        <v>85</v>
      </c>
      <c r="AY124" s="19" t="s">
        <v>159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83</v>
      </c>
      <c r="BK124" s="157">
        <f>ROUND(I124*H124,2)</f>
        <v>0</v>
      </c>
      <c r="BL124" s="19" t="s">
        <v>174</v>
      </c>
      <c r="BM124" s="156" t="s">
        <v>1502</v>
      </c>
    </row>
    <row r="125" spans="1:65" s="2" customFormat="1">
      <c r="A125" s="34"/>
      <c r="B125" s="35"/>
      <c r="C125" s="34"/>
      <c r="D125" s="163" t="s">
        <v>176</v>
      </c>
      <c r="E125" s="34"/>
      <c r="F125" s="164" t="s">
        <v>1503</v>
      </c>
      <c r="G125" s="34"/>
      <c r="H125" s="34"/>
      <c r="I125" s="160"/>
      <c r="J125" s="34"/>
      <c r="K125" s="34"/>
      <c r="L125" s="35"/>
      <c r="M125" s="161"/>
      <c r="N125" s="162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176</v>
      </c>
      <c r="AU125" s="19" t="s">
        <v>85</v>
      </c>
    </row>
    <row r="126" spans="1:65" s="13" customFormat="1">
      <c r="B126" s="165"/>
      <c r="D126" s="158" t="s">
        <v>178</v>
      </c>
      <c r="E126" s="166" t="s">
        <v>3</v>
      </c>
      <c r="F126" s="167" t="s">
        <v>1499</v>
      </c>
      <c r="H126" s="166" t="s">
        <v>3</v>
      </c>
      <c r="I126" s="168"/>
      <c r="L126" s="165"/>
      <c r="M126" s="169"/>
      <c r="N126" s="170"/>
      <c r="O126" s="170"/>
      <c r="P126" s="170"/>
      <c r="Q126" s="170"/>
      <c r="R126" s="170"/>
      <c r="S126" s="170"/>
      <c r="T126" s="171"/>
      <c r="AT126" s="166" t="s">
        <v>178</v>
      </c>
      <c r="AU126" s="166" t="s">
        <v>85</v>
      </c>
      <c r="AV126" s="13" t="s">
        <v>83</v>
      </c>
      <c r="AW126" s="13" t="s">
        <v>37</v>
      </c>
      <c r="AX126" s="13" t="s">
        <v>76</v>
      </c>
      <c r="AY126" s="166" t="s">
        <v>159</v>
      </c>
    </row>
    <row r="127" spans="1:65" s="14" customFormat="1">
      <c r="B127" s="172"/>
      <c r="D127" s="158" t="s">
        <v>178</v>
      </c>
      <c r="E127" s="173" t="s">
        <v>3</v>
      </c>
      <c r="F127" s="174" t="s">
        <v>83</v>
      </c>
      <c r="H127" s="175">
        <v>1</v>
      </c>
      <c r="I127" s="176"/>
      <c r="L127" s="172"/>
      <c r="M127" s="177"/>
      <c r="N127" s="178"/>
      <c r="O127" s="178"/>
      <c r="P127" s="178"/>
      <c r="Q127" s="178"/>
      <c r="R127" s="178"/>
      <c r="S127" s="178"/>
      <c r="T127" s="179"/>
      <c r="AT127" s="173" t="s">
        <v>178</v>
      </c>
      <c r="AU127" s="173" t="s">
        <v>85</v>
      </c>
      <c r="AV127" s="14" t="s">
        <v>85</v>
      </c>
      <c r="AW127" s="14" t="s">
        <v>37</v>
      </c>
      <c r="AX127" s="14" t="s">
        <v>76</v>
      </c>
      <c r="AY127" s="173" t="s">
        <v>159</v>
      </c>
    </row>
    <row r="128" spans="1:65" s="15" customFormat="1">
      <c r="B128" s="180"/>
      <c r="D128" s="158" t="s">
        <v>178</v>
      </c>
      <c r="E128" s="181" t="s">
        <v>3</v>
      </c>
      <c r="F128" s="182" t="s">
        <v>182</v>
      </c>
      <c r="H128" s="183">
        <v>1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178</v>
      </c>
      <c r="AU128" s="181" t="s">
        <v>85</v>
      </c>
      <c r="AV128" s="15" t="s">
        <v>174</v>
      </c>
      <c r="AW128" s="15" t="s">
        <v>37</v>
      </c>
      <c r="AX128" s="15" t="s">
        <v>83</v>
      </c>
      <c r="AY128" s="181" t="s">
        <v>159</v>
      </c>
    </row>
    <row r="129" spans="1:65" s="2" customFormat="1" ht="33" customHeight="1">
      <c r="A129" s="34"/>
      <c r="B129" s="144"/>
      <c r="C129" s="145" t="s">
        <v>221</v>
      </c>
      <c r="D129" s="145" t="s">
        <v>161</v>
      </c>
      <c r="E129" s="146" t="s">
        <v>1504</v>
      </c>
      <c r="F129" s="147" t="s">
        <v>1505</v>
      </c>
      <c r="G129" s="148" t="s">
        <v>445</v>
      </c>
      <c r="H129" s="149">
        <v>4</v>
      </c>
      <c r="I129" s="150"/>
      <c r="J129" s="151">
        <f>ROUND(I129*H129,2)</f>
        <v>0</v>
      </c>
      <c r="K129" s="147" t="s">
        <v>173</v>
      </c>
      <c r="L129" s="35"/>
      <c r="M129" s="152" t="s">
        <v>3</v>
      </c>
      <c r="N129" s="153" t="s">
        <v>47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174</v>
      </c>
      <c r="AT129" s="156" t="s">
        <v>161</v>
      </c>
      <c r="AU129" s="156" t="s">
        <v>85</v>
      </c>
      <c r="AY129" s="19" t="s">
        <v>159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83</v>
      </c>
      <c r="BK129" s="157">
        <f>ROUND(I129*H129,2)</f>
        <v>0</v>
      </c>
      <c r="BL129" s="19" t="s">
        <v>174</v>
      </c>
      <c r="BM129" s="156" t="s">
        <v>1506</v>
      </c>
    </row>
    <row r="130" spans="1:65" s="2" customFormat="1">
      <c r="A130" s="34"/>
      <c r="B130" s="35"/>
      <c r="C130" s="34"/>
      <c r="D130" s="163" t="s">
        <v>176</v>
      </c>
      <c r="E130" s="34"/>
      <c r="F130" s="164" t="s">
        <v>1507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176</v>
      </c>
      <c r="AU130" s="19" t="s">
        <v>85</v>
      </c>
    </row>
    <row r="131" spans="1:65" s="13" customFormat="1">
      <c r="B131" s="165"/>
      <c r="D131" s="158" t="s">
        <v>178</v>
      </c>
      <c r="E131" s="166" t="s">
        <v>3</v>
      </c>
      <c r="F131" s="167" t="s">
        <v>1499</v>
      </c>
      <c r="H131" s="166" t="s">
        <v>3</v>
      </c>
      <c r="I131" s="168"/>
      <c r="L131" s="165"/>
      <c r="M131" s="169"/>
      <c r="N131" s="170"/>
      <c r="O131" s="170"/>
      <c r="P131" s="170"/>
      <c r="Q131" s="170"/>
      <c r="R131" s="170"/>
      <c r="S131" s="170"/>
      <c r="T131" s="171"/>
      <c r="AT131" s="166" t="s">
        <v>178</v>
      </c>
      <c r="AU131" s="166" t="s">
        <v>85</v>
      </c>
      <c r="AV131" s="13" t="s">
        <v>83</v>
      </c>
      <c r="AW131" s="13" t="s">
        <v>37</v>
      </c>
      <c r="AX131" s="13" t="s">
        <v>76</v>
      </c>
      <c r="AY131" s="166" t="s">
        <v>159</v>
      </c>
    </row>
    <row r="132" spans="1:65" s="14" customFormat="1">
      <c r="B132" s="172"/>
      <c r="D132" s="158" t="s">
        <v>178</v>
      </c>
      <c r="E132" s="173" t="s">
        <v>3</v>
      </c>
      <c r="F132" s="174" t="s">
        <v>174</v>
      </c>
      <c r="H132" s="175">
        <v>4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178</v>
      </c>
      <c r="AU132" s="173" t="s">
        <v>85</v>
      </c>
      <c r="AV132" s="14" t="s">
        <v>85</v>
      </c>
      <c r="AW132" s="14" t="s">
        <v>37</v>
      </c>
      <c r="AX132" s="14" t="s">
        <v>76</v>
      </c>
      <c r="AY132" s="173" t="s">
        <v>159</v>
      </c>
    </row>
    <row r="133" spans="1:65" s="15" customFormat="1">
      <c r="B133" s="180"/>
      <c r="D133" s="158" t="s">
        <v>178</v>
      </c>
      <c r="E133" s="181" t="s">
        <v>3</v>
      </c>
      <c r="F133" s="182" t="s">
        <v>182</v>
      </c>
      <c r="H133" s="183">
        <v>4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178</v>
      </c>
      <c r="AU133" s="181" t="s">
        <v>85</v>
      </c>
      <c r="AV133" s="15" t="s">
        <v>174</v>
      </c>
      <c r="AW133" s="15" t="s">
        <v>37</v>
      </c>
      <c r="AX133" s="15" t="s">
        <v>83</v>
      </c>
      <c r="AY133" s="181" t="s">
        <v>159</v>
      </c>
    </row>
    <row r="134" spans="1:65" s="2" customFormat="1" ht="33" customHeight="1">
      <c r="A134" s="34"/>
      <c r="B134" s="144"/>
      <c r="C134" s="145" t="s">
        <v>230</v>
      </c>
      <c r="D134" s="145" t="s">
        <v>161</v>
      </c>
      <c r="E134" s="146" t="s">
        <v>1508</v>
      </c>
      <c r="F134" s="147" t="s">
        <v>1509</v>
      </c>
      <c r="G134" s="148" t="s">
        <v>445</v>
      </c>
      <c r="H134" s="149">
        <v>4</v>
      </c>
      <c r="I134" s="150"/>
      <c r="J134" s="151">
        <f>ROUND(I134*H134,2)</f>
        <v>0</v>
      </c>
      <c r="K134" s="147" t="s">
        <v>173</v>
      </c>
      <c r="L134" s="35"/>
      <c r="M134" s="152" t="s">
        <v>3</v>
      </c>
      <c r="N134" s="153" t="s">
        <v>47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174</v>
      </c>
      <c r="AT134" s="156" t="s">
        <v>161</v>
      </c>
      <c r="AU134" s="156" t="s">
        <v>85</v>
      </c>
      <c r="AY134" s="19" t="s">
        <v>159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83</v>
      </c>
      <c r="BK134" s="157">
        <f>ROUND(I134*H134,2)</f>
        <v>0</v>
      </c>
      <c r="BL134" s="19" t="s">
        <v>174</v>
      </c>
      <c r="BM134" s="156" t="s">
        <v>1510</v>
      </c>
    </row>
    <row r="135" spans="1:65" s="2" customFormat="1">
      <c r="A135" s="34"/>
      <c r="B135" s="35"/>
      <c r="C135" s="34"/>
      <c r="D135" s="163" t="s">
        <v>176</v>
      </c>
      <c r="E135" s="34"/>
      <c r="F135" s="164" t="s">
        <v>1511</v>
      </c>
      <c r="G135" s="34"/>
      <c r="H135" s="34"/>
      <c r="I135" s="160"/>
      <c r="J135" s="34"/>
      <c r="K135" s="34"/>
      <c r="L135" s="35"/>
      <c r="M135" s="161"/>
      <c r="N135" s="162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176</v>
      </c>
      <c r="AU135" s="19" t="s">
        <v>85</v>
      </c>
    </row>
    <row r="136" spans="1:65" s="13" customFormat="1">
      <c r="B136" s="165"/>
      <c r="D136" s="158" t="s">
        <v>178</v>
      </c>
      <c r="E136" s="166" t="s">
        <v>3</v>
      </c>
      <c r="F136" s="167" t="s">
        <v>1499</v>
      </c>
      <c r="H136" s="166" t="s">
        <v>3</v>
      </c>
      <c r="I136" s="168"/>
      <c r="L136" s="165"/>
      <c r="M136" s="169"/>
      <c r="N136" s="170"/>
      <c r="O136" s="170"/>
      <c r="P136" s="170"/>
      <c r="Q136" s="170"/>
      <c r="R136" s="170"/>
      <c r="S136" s="170"/>
      <c r="T136" s="171"/>
      <c r="AT136" s="166" t="s">
        <v>178</v>
      </c>
      <c r="AU136" s="166" t="s">
        <v>85</v>
      </c>
      <c r="AV136" s="13" t="s">
        <v>83</v>
      </c>
      <c r="AW136" s="13" t="s">
        <v>37</v>
      </c>
      <c r="AX136" s="13" t="s">
        <v>76</v>
      </c>
      <c r="AY136" s="166" t="s">
        <v>159</v>
      </c>
    </row>
    <row r="137" spans="1:65" s="14" customFormat="1">
      <c r="B137" s="172"/>
      <c r="D137" s="158" t="s">
        <v>178</v>
      </c>
      <c r="E137" s="173" t="s">
        <v>3</v>
      </c>
      <c r="F137" s="174" t="s">
        <v>174</v>
      </c>
      <c r="H137" s="175">
        <v>4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178</v>
      </c>
      <c r="AU137" s="173" t="s">
        <v>85</v>
      </c>
      <c r="AV137" s="14" t="s">
        <v>85</v>
      </c>
      <c r="AW137" s="14" t="s">
        <v>37</v>
      </c>
      <c r="AX137" s="14" t="s">
        <v>76</v>
      </c>
      <c r="AY137" s="173" t="s">
        <v>159</v>
      </c>
    </row>
    <row r="138" spans="1:65" s="15" customFormat="1">
      <c r="B138" s="180"/>
      <c r="D138" s="158" t="s">
        <v>178</v>
      </c>
      <c r="E138" s="181" t="s">
        <v>3</v>
      </c>
      <c r="F138" s="182" t="s">
        <v>182</v>
      </c>
      <c r="H138" s="183">
        <v>4</v>
      </c>
      <c r="I138" s="184"/>
      <c r="L138" s="180"/>
      <c r="M138" s="198"/>
      <c r="N138" s="199"/>
      <c r="O138" s="199"/>
      <c r="P138" s="199"/>
      <c r="Q138" s="199"/>
      <c r="R138" s="199"/>
      <c r="S138" s="199"/>
      <c r="T138" s="200"/>
      <c r="AT138" s="181" t="s">
        <v>178</v>
      </c>
      <c r="AU138" s="181" t="s">
        <v>85</v>
      </c>
      <c r="AV138" s="15" t="s">
        <v>174</v>
      </c>
      <c r="AW138" s="15" t="s">
        <v>37</v>
      </c>
      <c r="AX138" s="15" t="s">
        <v>83</v>
      </c>
      <c r="AY138" s="181" t="s">
        <v>159</v>
      </c>
    </row>
    <row r="139" spans="1:65" s="2" customFormat="1" ht="6.95" customHeight="1">
      <c r="A139" s="34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5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autoFilter ref="C86:K13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  <hyperlink ref="F97" r:id="rId2"/>
    <hyperlink ref="F103" r:id="rId3"/>
    <hyperlink ref="F108" r:id="rId4"/>
    <hyperlink ref="F114" r:id="rId5"/>
    <hyperlink ref="F120" r:id="rId6"/>
    <hyperlink ref="F125" r:id="rId7"/>
    <hyperlink ref="F130" r:id="rId8"/>
    <hyperlink ref="F135" r:id="rId9"/>
  </hyperlinks>
  <pageMargins left="0.39374999999999999" right="0.39374999999999999" top="0.39374999999999999" bottom="0.39374999999999999" header="0" footer="0"/>
  <pageSetup paperSize="9" scale="84" fitToHeight="100" orientation="landscape" blackAndWhite="1" r:id="rId10"/>
  <headerFooter>
    <oddFooter>&amp;CStrana &amp;P z &amp;N</oddFooter>
  </headerFooter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123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1466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1512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ROUND((SUM(BE88:BE115)),  2)</f>
        <v>0</v>
      </c>
      <c r="G35" s="34"/>
      <c r="H35" s="34"/>
      <c r="I35" s="103">
        <v>0.21</v>
      </c>
      <c r="J35" s="102">
        <f>ROUND(((SUM(BE88:BE115))*I35),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ROUND((SUM(BF88:BF115)),  2)</f>
        <v>0</v>
      </c>
      <c r="G36" s="34"/>
      <c r="H36" s="34"/>
      <c r="I36" s="103">
        <v>0.15</v>
      </c>
      <c r="J36" s="102">
        <f>ROUND(((SUM(BF88:BF115))*I36),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ROUND((SUM(BG88:BG115)),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ROUND((SUM(BH88:BH115)),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ROUND((SUM(BI88:BI115)),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1466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802 - Ohumusování, ozelenění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139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1513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372</v>
      </c>
      <c r="E66" s="119"/>
      <c r="F66" s="119"/>
      <c r="G66" s="119"/>
      <c r="H66" s="119"/>
      <c r="I66" s="119"/>
      <c r="J66" s="120">
        <f>J113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144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2" t="str">
        <f>E7</f>
        <v>Hanušovice - parkoviště u ZŠ - aktualizace 2023</v>
      </c>
      <c r="F76" s="343"/>
      <c r="G76" s="343"/>
      <c r="H76" s="343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131</v>
      </c>
      <c r="L77" s="22"/>
    </row>
    <row r="78" spans="1:31" s="2" customFormat="1" ht="16.5" customHeight="1">
      <c r="A78" s="34"/>
      <c r="B78" s="35"/>
      <c r="C78" s="34"/>
      <c r="D78" s="34"/>
      <c r="E78" s="342" t="s">
        <v>1466</v>
      </c>
      <c r="F78" s="341"/>
      <c r="G78" s="341"/>
      <c r="H78" s="341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133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36" t="str">
        <f>E11</f>
        <v>SO 802 - Ohumusování, ozelenění</v>
      </c>
      <c r="F80" s="341"/>
      <c r="G80" s="341"/>
      <c r="H80" s="341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Hanušovice</v>
      </c>
      <c r="G82" s="34"/>
      <c r="H82" s="34"/>
      <c r="I82" s="29" t="s">
        <v>23</v>
      </c>
      <c r="J82" s="52" t="str">
        <f>IF(J14="","",J14)</f>
        <v>31. 1. 2023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4"/>
      <c r="E84" s="34"/>
      <c r="F84" s="27" t="str">
        <f>E17</f>
        <v>Město Hanušovice</v>
      </c>
      <c r="G84" s="34"/>
      <c r="H84" s="34"/>
      <c r="I84" s="29" t="s">
        <v>33</v>
      </c>
      <c r="J84" s="32" t="str">
        <f>E23</f>
        <v>Cekr CZ s.r.o.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31</v>
      </c>
      <c r="D85" s="34"/>
      <c r="E85" s="34"/>
      <c r="F85" s="27" t="str">
        <f>IF(E20="","",E20)</f>
        <v>Vyplň údaj</v>
      </c>
      <c r="G85" s="34"/>
      <c r="H85" s="34"/>
      <c r="I85" s="29" t="s">
        <v>38</v>
      </c>
      <c r="J85" s="32" t="str">
        <f>E26</f>
        <v>Jan Zamykal, CS ÚRS 2023 01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145</v>
      </c>
      <c r="D87" s="124" t="s">
        <v>61</v>
      </c>
      <c r="E87" s="124" t="s">
        <v>57</v>
      </c>
      <c r="F87" s="124" t="s">
        <v>58</v>
      </c>
      <c r="G87" s="124" t="s">
        <v>146</v>
      </c>
      <c r="H87" s="124" t="s">
        <v>147</v>
      </c>
      <c r="I87" s="124" t="s">
        <v>148</v>
      </c>
      <c r="J87" s="124" t="s">
        <v>137</v>
      </c>
      <c r="K87" s="125" t="s">
        <v>149</v>
      </c>
      <c r="L87" s="126"/>
      <c r="M87" s="59" t="s">
        <v>3</v>
      </c>
      <c r="N87" s="60" t="s">
        <v>46</v>
      </c>
      <c r="O87" s="60" t="s">
        <v>150</v>
      </c>
      <c r="P87" s="60" t="s">
        <v>151</v>
      </c>
      <c r="Q87" s="60" t="s">
        <v>152</v>
      </c>
      <c r="R87" s="60" t="s">
        <v>153</v>
      </c>
      <c r="S87" s="60" t="s">
        <v>154</v>
      </c>
      <c r="T87" s="61" t="s">
        <v>155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156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</f>
        <v>0</v>
      </c>
      <c r="Q88" s="63"/>
      <c r="R88" s="128">
        <f>R89</f>
        <v>3.3860000000000001E-3</v>
      </c>
      <c r="S88" s="63"/>
      <c r="T88" s="129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75</v>
      </c>
      <c r="AU88" s="19" t="s">
        <v>138</v>
      </c>
      <c r="BK88" s="130">
        <f>BK89</f>
        <v>0</v>
      </c>
    </row>
    <row r="89" spans="1:65" s="12" customFormat="1" ht="25.9" customHeight="1">
      <c r="B89" s="131"/>
      <c r="D89" s="132" t="s">
        <v>75</v>
      </c>
      <c r="E89" s="133" t="s">
        <v>157</v>
      </c>
      <c r="F89" s="133" t="s">
        <v>158</v>
      </c>
      <c r="I89" s="134"/>
      <c r="J89" s="135">
        <f>BK89</f>
        <v>0</v>
      </c>
      <c r="L89" s="131"/>
      <c r="M89" s="136"/>
      <c r="N89" s="137"/>
      <c r="O89" s="137"/>
      <c r="P89" s="138">
        <f>P90+P113</f>
        <v>0</v>
      </c>
      <c r="Q89" s="137"/>
      <c r="R89" s="138">
        <f>R90+R113</f>
        <v>3.3860000000000001E-3</v>
      </c>
      <c r="S89" s="137"/>
      <c r="T89" s="139">
        <f>T90+T113</f>
        <v>0</v>
      </c>
      <c r="AR89" s="132" t="s">
        <v>83</v>
      </c>
      <c r="AT89" s="140" t="s">
        <v>75</v>
      </c>
      <c r="AU89" s="140" t="s">
        <v>76</v>
      </c>
      <c r="AY89" s="132" t="s">
        <v>159</v>
      </c>
      <c r="BK89" s="141">
        <f>BK90+BK113</f>
        <v>0</v>
      </c>
    </row>
    <row r="90" spans="1:65" s="12" customFormat="1" ht="22.9" customHeight="1">
      <c r="B90" s="131"/>
      <c r="D90" s="132" t="s">
        <v>75</v>
      </c>
      <c r="E90" s="142" t="s">
        <v>299</v>
      </c>
      <c r="F90" s="142" t="s">
        <v>1514</v>
      </c>
      <c r="I90" s="134"/>
      <c r="J90" s="143">
        <f>BK90</f>
        <v>0</v>
      </c>
      <c r="L90" s="131"/>
      <c r="M90" s="136"/>
      <c r="N90" s="137"/>
      <c r="O90" s="137"/>
      <c r="P90" s="138">
        <f>SUM(P91:P112)</f>
        <v>0</v>
      </c>
      <c r="Q90" s="137"/>
      <c r="R90" s="138">
        <f>SUM(R91:R112)</f>
        <v>3.3860000000000001E-3</v>
      </c>
      <c r="S90" s="137"/>
      <c r="T90" s="139">
        <f>SUM(T91:T112)</f>
        <v>0</v>
      </c>
      <c r="AR90" s="132" t="s">
        <v>83</v>
      </c>
      <c r="AT90" s="140" t="s">
        <v>75</v>
      </c>
      <c r="AU90" s="140" t="s">
        <v>83</v>
      </c>
      <c r="AY90" s="132" t="s">
        <v>159</v>
      </c>
      <c r="BK90" s="141">
        <f>SUM(BK91:BK112)</f>
        <v>0</v>
      </c>
    </row>
    <row r="91" spans="1:65" s="2" customFormat="1" ht="24.2" customHeight="1">
      <c r="A91" s="34"/>
      <c r="B91" s="144"/>
      <c r="C91" s="145" t="s">
        <v>83</v>
      </c>
      <c r="D91" s="145" t="s">
        <v>161</v>
      </c>
      <c r="E91" s="146" t="s">
        <v>1515</v>
      </c>
      <c r="F91" s="147" t="s">
        <v>1516</v>
      </c>
      <c r="G91" s="148" t="s">
        <v>172</v>
      </c>
      <c r="H91" s="149">
        <v>131.5</v>
      </c>
      <c r="I91" s="150"/>
      <c r="J91" s="151">
        <f>ROUND(I91*H91,2)</f>
        <v>0</v>
      </c>
      <c r="K91" s="147" t="s">
        <v>173</v>
      </c>
      <c r="L91" s="35"/>
      <c r="M91" s="152" t="s">
        <v>3</v>
      </c>
      <c r="N91" s="153" t="s">
        <v>47</v>
      </c>
      <c r="O91" s="55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174</v>
      </c>
      <c r="AT91" s="156" t="s">
        <v>161</v>
      </c>
      <c r="AU91" s="156" t="s">
        <v>85</v>
      </c>
      <c r="AY91" s="19" t="s">
        <v>159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83</v>
      </c>
      <c r="BK91" s="157">
        <f>ROUND(I91*H91,2)</f>
        <v>0</v>
      </c>
      <c r="BL91" s="19" t="s">
        <v>174</v>
      </c>
      <c r="BM91" s="156" t="s">
        <v>1517</v>
      </c>
    </row>
    <row r="92" spans="1:65" s="2" customFormat="1">
      <c r="A92" s="34"/>
      <c r="B92" s="35"/>
      <c r="C92" s="34"/>
      <c r="D92" s="163" t="s">
        <v>176</v>
      </c>
      <c r="E92" s="34"/>
      <c r="F92" s="164" t="s">
        <v>1518</v>
      </c>
      <c r="G92" s="34"/>
      <c r="H92" s="34"/>
      <c r="I92" s="160"/>
      <c r="J92" s="34"/>
      <c r="K92" s="34"/>
      <c r="L92" s="35"/>
      <c r="M92" s="161"/>
      <c r="N92" s="162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176</v>
      </c>
      <c r="AU92" s="19" t="s">
        <v>85</v>
      </c>
    </row>
    <row r="93" spans="1:65" s="13" customFormat="1">
      <c r="B93" s="165"/>
      <c r="D93" s="158" t="s">
        <v>178</v>
      </c>
      <c r="E93" s="166" t="s">
        <v>3</v>
      </c>
      <c r="F93" s="167" t="s">
        <v>1519</v>
      </c>
      <c r="H93" s="166" t="s">
        <v>3</v>
      </c>
      <c r="I93" s="168"/>
      <c r="L93" s="165"/>
      <c r="M93" s="169"/>
      <c r="N93" s="170"/>
      <c r="O93" s="170"/>
      <c r="P93" s="170"/>
      <c r="Q93" s="170"/>
      <c r="R93" s="170"/>
      <c r="S93" s="170"/>
      <c r="T93" s="171"/>
      <c r="AT93" s="166" t="s">
        <v>178</v>
      </c>
      <c r="AU93" s="166" t="s">
        <v>85</v>
      </c>
      <c r="AV93" s="13" t="s">
        <v>83</v>
      </c>
      <c r="AW93" s="13" t="s">
        <v>37</v>
      </c>
      <c r="AX93" s="13" t="s">
        <v>76</v>
      </c>
      <c r="AY93" s="166" t="s">
        <v>159</v>
      </c>
    </row>
    <row r="94" spans="1:65" s="13" customFormat="1">
      <c r="B94" s="165"/>
      <c r="D94" s="158" t="s">
        <v>178</v>
      </c>
      <c r="E94" s="166" t="s">
        <v>3</v>
      </c>
      <c r="F94" s="167" t="s">
        <v>1520</v>
      </c>
      <c r="H94" s="166" t="s">
        <v>3</v>
      </c>
      <c r="I94" s="168"/>
      <c r="L94" s="165"/>
      <c r="M94" s="169"/>
      <c r="N94" s="170"/>
      <c r="O94" s="170"/>
      <c r="P94" s="170"/>
      <c r="Q94" s="170"/>
      <c r="R94" s="170"/>
      <c r="S94" s="170"/>
      <c r="T94" s="171"/>
      <c r="AT94" s="166" t="s">
        <v>178</v>
      </c>
      <c r="AU94" s="166" t="s">
        <v>85</v>
      </c>
      <c r="AV94" s="13" t="s">
        <v>83</v>
      </c>
      <c r="AW94" s="13" t="s">
        <v>37</v>
      </c>
      <c r="AX94" s="13" t="s">
        <v>76</v>
      </c>
      <c r="AY94" s="166" t="s">
        <v>159</v>
      </c>
    </row>
    <row r="95" spans="1:65" s="14" customFormat="1">
      <c r="B95" s="172"/>
      <c r="D95" s="158" t="s">
        <v>178</v>
      </c>
      <c r="E95" s="173" t="s">
        <v>3</v>
      </c>
      <c r="F95" s="174" t="s">
        <v>1521</v>
      </c>
      <c r="H95" s="175">
        <v>131.5</v>
      </c>
      <c r="I95" s="176"/>
      <c r="L95" s="172"/>
      <c r="M95" s="177"/>
      <c r="N95" s="178"/>
      <c r="O95" s="178"/>
      <c r="P95" s="178"/>
      <c r="Q95" s="178"/>
      <c r="R95" s="178"/>
      <c r="S95" s="178"/>
      <c r="T95" s="179"/>
      <c r="AT95" s="173" t="s">
        <v>178</v>
      </c>
      <c r="AU95" s="173" t="s">
        <v>85</v>
      </c>
      <c r="AV95" s="14" t="s">
        <v>85</v>
      </c>
      <c r="AW95" s="14" t="s">
        <v>37</v>
      </c>
      <c r="AX95" s="14" t="s">
        <v>76</v>
      </c>
      <c r="AY95" s="173" t="s">
        <v>159</v>
      </c>
    </row>
    <row r="96" spans="1:65" s="15" customFormat="1">
      <c r="B96" s="180"/>
      <c r="D96" s="158" t="s">
        <v>178</v>
      </c>
      <c r="E96" s="181" t="s">
        <v>3</v>
      </c>
      <c r="F96" s="182" t="s">
        <v>182</v>
      </c>
      <c r="H96" s="183">
        <v>131.5</v>
      </c>
      <c r="I96" s="184"/>
      <c r="L96" s="180"/>
      <c r="M96" s="185"/>
      <c r="N96" s="186"/>
      <c r="O96" s="186"/>
      <c r="P96" s="186"/>
      <c r="Q96" s="186"/>
      <c r="R96" s="186"/>
      <c r="S96" s="186"/>
      <c r="T96" s="187"/>
      <c r="AT96" s="181" t="s">
        <v>178</v>
      </c>
      <c r="AU96" s="181" t="s">
        <v>85</v>
      </c>
      <c r="AV96" s="15" t="s">
        <v>174</v>
      </c>
      <c r="AW96" s="15" t="s">
        <v>37</v>
      </c>
      <c r="AX96" s="15" t="s">
        <v>83</v>
      </c>
      <c r="AY96" s="181" t="s">
        <v>159</v>
      </c>
    </row>
    <row r="97" spans="1:65" s="2" customFormat="1" ht="16.5" customHeight="1">
      <c r="A97" s="34"/>
      <c r="B97" s="144"/>
      <c r="C97" s="188" t="s">
        <v>85</v>
      </c>
      <c r="D97" s="188" t="s">
        <v>278</v>
      </c>
      <c r="E97" s="189" t="s">
        <v>1522</v>
      </c>
      <c r="F97" s="190" t="s">
        <v>1523</v>
      </c>
      <c r="G97" s="191" t="s">
        <v>1122</v>
      </c>
      <c r="H97" s="192">
        <v>3.3860000000000001</v>
      </c>
      <c r="I97" s="193"/>
      <c r="J97" s="194">
        <f>ROUND(I97*H97,2)</f>
        <v>0</v>
      </c>
      <c r="K97" s="190" t="s">
        <v>173</v>
      </c>
      <c r="L97" s="195"/>
      <c r="M97" s="196" t="s">
        <v>3</v>
      </c>
      <c r="N97" s="197" t="s">
        <v>47</v>
      </c>
      <c r="O97" s="55"/>
      <c r="P97" s="154">
        <f>O97*H97</f>
        <v>0</v>
      </c>
      <c r="Q97" s="154">
        <v>1E-3</v>
      </c>
      <c r="R97" s="154">
        <f>Q97*H97</f>
        <v>3.3860000000000001E-3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221</v>
      </c>
      <c r="AT97" s="156" t="s">
        <v>278</v>
      </c>
      <c r="AU97" s="156" t="s">
        <v>85</v>
      </c>
      <c r="AY97" s="19" t="s">
        <v>159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83</v>
      </c>
      <c r="BK97" s="157">
        <f>ROUND(I97*H97,2)</f>
        <v>0</v>
      </c>
      <c r="BL97" s="19" t="s">
        <v>174</v>
      </c>
      <c r="BM97" s="156" t="s">
        <v>1524</v>
      </c>
    </row>
    <row r="98" spans="1:65" s="13" customFormat="1">
      <c r="B98" s="165"/>
      <c r="D98" s="158" t="s">
        <v>178</v>
      </c>
      <c r="E98" s="166" t="s">
        <v>3</v>
      </c>
      <c r="F98" s="167" t="s">
        <v>1525</v>
      </c>
      <c r="H98" s="166" t="s">
        <v>3</v>
      </c>
      <c r="I98" s="168"/>
      <c r="L98" s="165"/>
      <c r="M98" s="169"/>
      <c r="N98" s="170"/>
      <c r="O98" s="170"/>
      <c r="P98" s="170"/>
      <c r="Q98" s="170"/>
      <c r="R98" s="170"/>
      <c r="S98" s="170"/>
      <c r="T98" s="171"/>
      <c r="AT98" s="166" t="s">
        <v>178</v>
      </c>
      <c r="AU98" s="166" t="s">
        <v>85</v>
      </c>
      <c r="AV98" s="13" t="s">
        <v>83</v>
      </c>
      <c r="AW98" s="13" t="s">
        <v>37</v>
      </c>
      <c r="AX98" s="13" t="s">
        <v>76</v>
      </c>
      <c r="AY98" s="166" t="s">
        <v>159</v>
      </c>
    </row>
    <row r="99" spans="1:65" s="14" customFormat="1">
      <c r="B99" s="172"/>
      <c r="D99" s="158" t="s">
        <v>178</v>
      </c>
      <c r="E99" s="173" t="s">
        <v>3</v>
      </c>
      <c r="F99" s="174" t="s">
        <v>1526</v>
      </c>
      <c r="H99" s="175">
        <v>3.3860000000000001</v>
      </c>
      <c r="I99" s="176"/>
      <c r="L99" s="172"/>
      <c r="M99" s="177"/>
      <c r="N99" s="178"/>
      <c r="O99" s="178"/>
      <c r="P99" s="178"/>
      <c r="Q99" s="178"/>
      <c r="R99" s="178"/>
      <c r="S99" s="178"/>
      <c r="T99" s="179"/>
      <c r="AT99" s="173" t="s">
        <v>178</v>
      </c>
      <c r="AU99" s="173" t="s">
        <v>85</v>
      </c>
      <c r="AV99" s="14" t="s">
        <v>85</v>
      </c>
      <c r="AW99" s="14" t="s">
        <v>37</v>
      </c>
      <c r="AX99" s="14" t="s">
        <v>76</v>
      </c>
      <c r="AY99" s="173" t="s">
        <v>159</v>
      </c>
    </row>
    <row r="100" spans="1:65" s="15" customFormat="1">
      <c r="B100" s="180"/>
      <c r="D100" s="158" t="s">
        <v>178</v>
      </c>
      <c r="E100" s="181" t="s">
        <v>3</v>
      </c>
      <c r="F100" s="182" t="s">
        <v>182</v>
      </c>
      <c r="H100" s="183">
        <v>3.3860000000000001</v>
      </c>
      <c r="I100" s="184"/>
      <c r="L100" s="180"/>
      <c r="M100" s="185"/>
      <c r="N100" s="186"/>
      <c r="O100" s="186"/>
      <c r="P100" s="186"/>
      <c r="Q100" s="186"/>
      <c r="R100" s="186"/>
      <c r="S100" s="186"/>
      <c r="T100" s="187"/>
      <c r="AT100" s="181" t="s">
        <v>178</v>
      </c>
      <c r="AU100" s="181" t="s">
        <v>85</v>
      </c>
      <c r="AV100" s="15" t="s">
        <v>174</v>
      </c>
      <c r="AW100" s="15" t="s">
        <v>37</v>
      </c>
      <c r="AX100" s="15" t="s">
        <v>83</v>
      </c>
      <c r="AY100" s="181" t="s">
        <v>159</v>
      </c>
    </row>
    <row r="101" spans="1:65" s="2" customFormat="1" ht="24.2" customHeight="1">
      <c r="A101" s="34"/>
      <c r="B101" s="144"/>
      <c r="C101" s="145" t="s">
        <v>183</v>
      </c>
      <c r="D101" s="145" t="s">
        <v>161</v>
      </c>
      <c r="E101" s="146" t="s">
        <v>1527</v>
      </c>
      <c r="F101" s="147" t="s">
        <v>1528</v>
      </c>
      <c r="G101" s="148" t="s">
        <v>172</v>
      </c>
      <c r="H101" s="149">
        <v>131.5</v>
      </c>
      <c r="I101" s="150"/>
      <c r="J101" s="151">
        <f>ROUND(I101*H101,2)</f>
        <v>0</v>
      </c>
      <c r="K101" s="147" t="s">
        <v>173</v>
      </c>
      <c r="L101" s="35"/>
      <c r="M101" s="152" t="s">
        <v>3</v>
      </c>
      <c r="N101" s="153" t="s">
        <v>47</v>
      </c>
      <c r="O101" s="55"/>
      <c r="P101" s="154">
        <f>O101*H101</f>
        <v>0</v>
      </c>
      <c r="Q101" s="154">
        <v>0</v>
      </c>
      <c r="R101" s="154">
        <f>Q101*H101</f>
        <v>0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174</v>
      </c>
      <c r="AT101" s="156" t="s">
        <v>161</v>
      </c>
      <c r="AU101" s="156" t="s">
        <v>85</v>
      </c>
      <c r="AY101" s="19" t="s">
        <v>159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83</v>
      </c>
      <c r="BK101" s="157">
        <f>ROUND(I101*H101,2)</f>
        <v>0</v>
      </c>
      <c r="BL101" s="19" t="s">
        <v>174</v>
      </c>
      <c r="BM101" s="156" t="s">
        <v>1529</v>
      </c>
    </row>
    <row r="102" spans="1:65" s="2" customFormat="1">
      <c r="A102" s="34"/>
      <c r="B102" s="35"/>
      <c r="C102" s="34"/>
      <c r="D102" s="163" t="s">
        <v>176</v>
      </c>
      <c r="E102" s="34"/>
      <c r="F102" s="164" t="s">
        <v>1530</v>
      </c>
      <c r="G102" s="34"/>
      <c r="H102" s="34"/>
      <c r="I102" s="160"/>
      <c r="J102" s="34"/>
      <c r="K102" s="34"/>
      <c r="L102" s="35"/>
      <c r="M102" s="161"/>
      <c r="N102" s="162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176</v>
      </c>
      <c r="AU102" s="19" t="s">
        <v>85</v>
      </c>
    </row>
    <row r="103" spans="1:65" s="13" customFormat="1">
      <c r="B103" s="165"/>
      <c r="D103" s="158" t="s">
        <v>178</v>
      </c>
      <c r="E103" s="166" t="s">
        <v>3</v>
      </c>
      <c r="F103" s="167" t="s">
        <v>1531</v>
      </c>
      <c r="H103" s="166" t="s">
        <v>3</v>
      </c>
      <c r="I103" s="168"/>
      <c r="L103" s="165"/>
      <c r="M103" s="169"/>
      <c r="N103" s="170"/>
      <c r="O103" s="170"/>
      <c r="P103" s="170"/>
      <c r="Q103" s="170"/>
      <c r="R103" s="170"/>
      <c r="S103" s="170"/>
      <c r="T103" s="171"/>
      <c r="AT103" s="166" t="s">
        <v>178</v>
      </c>
      <c r="AU103" s="166" t="s">
        <v>85</v>
      </c>
      <c r="AV103" s="13" t="s">
        <v>83</v>
      </c>
      <c r="AW103" s="13" t="s">
        <v>37</v>
      </c>
      <c r="AX103" s="13" t="s">
        <v>76</v>
      </c>
      <c r="AY103" s="166" t="s">
        <v>159</v>
      </c>
    </row>
    <row r="104" spans="1:65" s="13" customFormat="1">
      <c r="B104" s="165"/>
      <c r="D104" s="158" t="s">
        <v>178</v>
      </c>
      <c r="E104" s="166" t="s">
        <v>3</v>
      </c>
      <c r="F104" s="167" t="s">
        <v>1532</v>
      </c>
      <c r="H104" s="166" t="s">
        <v>3</v>
      </c>
      <c r="I104" s="168"/>
      <c r="L104" s="165"/>
      <c r="M104" s="169"/>
      <c r="N104" s="170"/>
      <c r="O104" s="170"/>
      <c r="P104" s="170"/>
      <c r="Q104" s="170"/>
      <c r="R104" s="170"/>
      <c r="S104" s="170"/>
      <c r="T104" s="171"/>
      <c r="AT104" s="166" t="s">
        <v>178</v>
      </c>
      <c r="AU104" s="166" t="s">
        <v>85</v>
      </c>
      <c r="AV104" s="13" t="s">
        <v>83</v>
      </c>
      <c r="AW104" s="13" t="s">
        <v>37</v>
      </c>
      <c r="AX104" s="13" t="s">
        <v>76</v>
      </c>
      <c r="AY104" s="166" t="s">
        <v>159</v>
      </c>
    </row>
    <row r="105" spans="1:65" s="14" customFormat="1">
      <c r="B105" s="172"/>
      <c r="D105" s="158" t="s">
        <v>178</v>
      </c>
      <c r="E105" s="173" t="s">
        <v>3</v>
      </c>
      <c r="F105" s="174" t="s">
        <v>1521</v>
      </c>
      <c r="H105" s="175">
        <v>131.5</v>
      </c>
      <c r="I105" s="176"/>
      <c r="L105" s="172"/>
      <c r="M105" s="177"/>
      <c r="N105" s="178"/>
      <c r="O105" s="178"/>
      <c r="P105" s="178"/>
      <c r="Q105" s="178"/>
      <c r="R105" s="178"/>
      <c r="S105" s="178"/>
      <c r="T105" s="179"/>
      <c r="AT105" s="173" t="s">
        <v>178</v>
      </c>
      <c r="AU105" s="173" t="s">
        <v>85</v>
      </c>
      <c r="AV105" s="14" t="s">
        <v>85</v>
      </c>
      <c r="AW105" s="14" t="s">
        <v>37</v>
      </c>
      <c r="AX105" s="14" t="s">
        <v>76</v>
      </c>
      <c r="AY105" s="173" t="s">
        <v>159</v>
      </c>
    </row>
    <row r="106" spans="1:65" s="15" customFormat="1">
      <c r="B106" s="180"/>
      <c r="D106" s="158" t="s">
        <v>178</v>
      </c>
      <c r="E106" s="181" t="s">
        <v>3</v>
      </c>
      <c r="F106" s="182" t="s">
        <v>182</v>
      </c>
      <c r="H106" s="183">
        <v>131.5</v>
      </c>
      <c r="I106" s="184"/>
      <c r="L106" s="180"/>
      <c r="M106" s="185"/>
      <c r="N106" s="186"/>
      <c r="O106" s="186"/>
      <c r="P106" s="186"/>
      <c r="Q106" s="186"/>
      <c r="R106" s="186"/>
      <c r="S106" s="186"/>
      <c r="T106" s="187"/>
      <c r="AT106" s="181" t="s">
        <v>178</v>
      </c>
      <c r="AU106" s="181" t="s">
        <v>85</v>
      </c>
      <c r="AV106" s="15" t="s">
        <v>174</v>
      </c>
      <c r="AW106" s="15" t="s">
        <v>37</v>
      </c>
      <c r="AX106" s="15" t="s">
        <v>83</v>
      </c>
      <c r="AY106" s="181" t="s">
        <v>159</v>
      </c>
    </row>
    <row r="107" spans="1:65" s="2" customFormat="1" ht="21.75" customHeight="1">
      <c r="A107" s="34"/>
      <c r="B107" s="144"/>
      <c r="C107" s="145" t="s">
        <v>174</v>
      </c>
      <c r="D107" s="145" t="s">
        <v>161</v>
      </c>
      <c r="E107" s="146" t="s">
        <v>1533</v>
      </c>
      <c r="F107" s="147" t="s">
        <v>1534</v>
      </c>
      <c r="G107" s="148" t="s">
        <v>172</v>
      </c>
      <c r="H107" s="149">
        <v>131.5</v>
      </c>
      <c r="I107" s="150"/>
      <c r="J107" s="151">
        <f>ROUND(I107*H107,2)</f>
        <v>0</v>
      </c>
      <c r="K107" s="147" t="s">
        <v>173</v>
      </c>
      <c r="L107" s="35"/>
      <c r="M107" s="152" t="s">
        <v>3</v>
      </c>
      <c r="N107" s="153" t="s">
        <v>47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174</v>
      </c>
      <c r="AT107" s="156" t="s">
        <v>161</v>
      </c>
      <c r="AU107" s="156" t="s">
        <v>85</v>
      </c>
      <c r="AY107" s="19" t="s">
        <v>159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83</v>
      </c>
      <c r="BK107" s="157">
        <f>ROUND(I107*H107,2)</f>
        <v>0</v>
      </c>
      <c r="BL107" s="19" t="s">
        <v>174</v>
      </c>
      <c r="BM107" s="156" t="s">
        <v>1535</v>
      </c>
    </row>
    <row r="108" spans="1:65" s="2" customFormat="1">
      <c r="A108" s="34"/>
      <c r="B108" s="35"/>
      <c r="C108" s="34"/>
      <c r="D108" s="163" t="s">
        <v>176</v>
      </c>
      <c r="E108" s="34"/>
      <c r="F108" s="164" t="s">
        <v>1536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176</v>
      </c>
      <c r="AU108" s="19" t="s">
        <v>85</v>
      </c>
    </row>
    <row r="109" spans="1:65" s="13" customFormat="1">
      <c r="B109" s="165"/>
      <c r="D109" s="158" t="s">
        <v>178</v>
      </c>
      <c r="E109" s="166" t="s">
        <v>3</v>
      </c>
      <c r="F109" s="167" t="s">
        <v>1537</v>
      </c>
      <c r="H109" s="166" t="s">
        <v>3</v>
      </c>
      <c r="I109" s="168"/>
      <c r="L109" s="165"/>
      <c r="M109" s="169"/>
      <c r="N109" s="170"/>
      <c r="O109" s="170"/>
      <c r="P109" s="170"/>
      <c r="Q109" s="170"/>
      <c r="R109" s="170"/>
      <c r="S109" s="170"/>
      <c r="T109" s="171"/>
      <c r="AT109" s="166" t="s">
        <v>178</v>
      </c>
      <c r="AU109" s="166" t="s">
        <v>85</v>
      </c>
      <c r="AV109" s="13" t="s">
        <v>83</v>
      </c>
      <c r="AW109" s="13" t="s">
        <v>37</v>
      </c>
      <c r="AX109" s="13" t="s">
        <v>76</v>
      </c>
      <c r="AY109" s="166" t="s">
        <v>159</v>
      </c>
    </row>
    <row r="110" spans="1:65" s="13" customFormat="1">
      <c r="B110" s="165"/>
      <c r="D110" s="158" t="s">
        <v>178</v>
      </c>
      <c r="E110" s="166" t="s">
        <v>3</v>
      </c>
      <c r="F110" s="167" t="s">
        <v>1520</v>
      </c>
      <c r="H110" s="166" t="s">
        <v>3</v>
      </c>
      <c r="I110" s="168"/>
      <c r="L110" s="165"/>
      <c r="M110" s="169"/>
      <c r="N110" s="170"/>
      <c r="O110" s="170"/>
      <c r="P110" s="170"/>
      <c r="Q110" s="170"/>
      <c r="R110" s="170"/>
      <c r="S110" s="170"/>
      <c r="T110" s="171"/>
      <c r="AT110" s="166" t="s">
        <v>178</v>
      </c>
      <c r="AU110" s="166" t="s">
        <v>85</v>
      </c>
      <c r="AV110" s="13" t="s">
        <v>83</v>
      </c>
      <c r="AW110" s="13" t="s">
        <v>37</v>
      </c>
      <c r="AX110" s="13" t="s">
        <v>76</v>
      </c>
      <c r="AY110" s="166" t="s">
        <v>159</v>
      </c>
    </row>
    <row r="111" spans="1:65" s="14" customFormat="1">
      <c r="B111" s="172"/>
      <c r="D111" s="158" t="s">
        <v>178</v>
      </c>
      <c r="E111" s="173" t="s">
        <v>3</v>
      </c>
      <c r="F111" s="174" t="s">
        <v>1521</v>
      </c>
      <c r="H111" s="175">
        <v>131.5</v>
      </c>
      <c r="I111" s="176"/>
      <c r="L111" s="172"/>
      <c r="M111" s="177"/>
      <c r="N111" s="178"/>
      <c r="O111" s="178"/>
      <c r="P111" s="178"/>
      <c r="Q111" s="178"/>
      <c r="R111" s="178"/>
      <c r="S111" s="178"/>
      <c r="T111" s="179"/>
      <c r="AT111" s="173" t="s">
        <v>178</v>
      </c>
      <c r="AU111" s="173" t="s">
        <v>85</v>
      </c>
      <c r="AV111" s="14" t="s">
        <v>85</v>
      </c>
      <c r="AW111" s="14" t="s">
        <v>37</v>
      </c>
      <c r="AX111" s="14" t="s">
        <v>76</v>
      </c>
      <c r="AY111" s="173" t="s">
        <v>159</v>
      </c>
    </row>
    <row r="112" spans="1:65" s="15" customFormat="1">
      <c r="B112" s="180"/>
      <c r="D112" s="158" t="s">
        <v>178</v>
      </c>
      <c r="E112" s="181" t="s">
        <v>3</v>
      </c>
      <c r="F112" s="182" t="s">
        <v>182</v>
      </c>
      <c r="H112" s="183">
        <v>131.5</v>
      </c>
      <c r="I112" s="184"/>
      <c r="L112" s="180"/>
      <c r="M112" s="185"/>
      <c r="N112" s="186"/>
      <c r="O112" s="186"/>
      <c r="P112" s="186"/>
      <c r="Q112" s="186"/>
      <c r="R112" s="186"/>
      <c r="S112" s="186"/>
      <c r="T112" s="187"/>
      <c r="AT112" s="181" t="s">
        <v>178</v>
      </c>
      <c r="AU112" s="181" t="s">
        <v>85</v>
      </c>
      <c r="AV112" s="15" t="s">
        <v>174</v>
      </c>
      <c r="AW112" s="15" t="s">
        <v>37</v>
      </c>
      <c r="AX112" s="15" t="s">
        <v>83</v>
      </c>
      <c r="AY112" s="181" t="s">
        <v>159</v>
      </c>
    </row>
    <row r="113" spans="1:65" s="12" customFormat="1" ht="22.9" customHeight="1">
      <c r="B113" s="131"/>
      <c r="D113" s="132" t="s">
        <v>75</v>
      </c>
      <c r="E113" s="142" t="s">
        <v>713</v>
      </c>
      <c r="F113" s="142" t="s">
        <v>714</v>
      </c>
      <c r="I113" s="134"/>
      <c r="J113" s="143">
        <f>BK113</f>
        <v>0</v>
      </c>
      <c r="L113" s="131"/>
      <c r="M113" s="136"/>
      <c r="N113" s="137"/>
      <c r="O113" s="137"/>
      <c r="P113" s="138">
        <f>SUM(P114:P115)</f>
        <v>0</v>
      </c>
      <c r="Q113" s="137"/>
      <c r="R113" s="138">
        <f>SUM(R114:R115)</f>
        <v>0</v>
      </c>
      <c r="S113" s="137"/>
      <c r="T113" s="139">
        <f>SUM(T114:T115)</f>
        <v>0</v>
      </c>
      <c r="AR113" s="132" t="s">
        <v>83</v>
      </c>
      <c r="AT113" s="140" t="s">
        <v>75</v>
      </c>
      <c r="AU113" s="140" t="s">
        <v>83</v>
      </c>
      <c r="AY113" s="132" t="s">
        <v>159</v>
      </c>
      <c r="BK113" s="141">
        <f>SUM(BK114:BK115)</f>
        <v>0</v>
      </c>
    </row>
    <row r="114" spans="1:65" s="2" customFormat="1" ht="24.2" customHeight="1">
      <c r="A114" s="34"/>
      <c r="B114" s="144"/>
      <c r="C114" s="145" t="s">
        <v>195</v>
      </c>
      <c r="D114" s="145" t="s">
        <v>161</v>
      </c>
      <c r="E114" s="146" t="s">
        <v>716</v>
      </c>
      <c r="F114" s="147" t="s">
        <v>717</v>
      </c>
      <c r="G114" s="148" t="s">
        <v>242</v>
      </c>
      <c r="H114" s="149">
        <v>3.0000000000000001E-3</v>
      </c>
      <c r="I114" s="150"/>
      <c r="J114" s="151">
        <f>ROUND(I114*H114,2)</f>
        <v>0</v>
      </c>
      <c r="K114" s="147" t="s">
        <v>173</v>
      </c>
      <c r="L114" s="35"/>
      <c r="M114" s="152" t="s">
        <v>3</v>
      </c>
      <c r="N114" s="153" t="s">
        <v>47</v>
      </c>
      <c r="O114" s="55"/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174</v>
      </c>
      <c r="AT114" s="156" t="s">
        <v>161</v>
      </c>
      <c r="AU114" s="156" t="s">
        <v>85</v>
      </c>
      <c r="AY114" s="19" t="s">
        <v>159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83</v>
      </c>
      <c r="BK114" s="157">
        <f>ROUND(I114*H114,2)</f>
        <v>0</v>
      </c>
      <c r="BL114" s="19" t="s">
        <v>174</v>
      </c>
      <c r="BM114" s="156" t="s">
        <v>1538</v>
      </c>
    </row>
    <row r="115" spans="1:65" s="2" customFormat="1">
      <c r="A115" s="34"/>
      <c r="B115" s="35"/>
      <c r="C115" s="34"/>
      <c r="D115" s="163" t="s">
        <v>176</v>
      </c>
      <c r="E115" s="34"/>
      <c r="F115" s="164" t="s">
        <v>719</v>
      </c>
      <c r="G115" s="34"/>
      <c r="H115" s="34"/>
      <c r="I115" s="160"/>
      <c r="J115" s="34"/>
      <c r="K115" s="34"/>
      <c r="L115" s="35"/>
      <c r="M115" s="201"/>
      <c r="N115" s="202"/>
      <c r="O115" s="203"/>
      <c r="P115" s="203"/>
      <c r="Q115" s="203"/>
      <c r="R115" s="203"/>
      <c r="S115" s="203"/>
      <c r="T115" s="20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176</v>
      </c>
      <c r="AU115" s="19" t="s">
        <v>85</v>
      </c>
    </row>
    <row r="116" spans="1:65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87:K11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/>
    <hyperlink ref="F102" r:id="rId2"/>
    <hyperlink ref="F108" r:id="rId3"/>
    <hyperlink ref="F115" r:id="rId4"/>
  </hyperlinks>
  <pageMargins left="0.39374999999999999" right="0.39374999999999999" top="0.39374999999999999" bottom="0.39374999999999999" header="0" footer="0"/>
  <pageSetup paperSize="9" scale="84" fitToHeight="100" orientation="landscape" blackAndWhite="1" r:id="rId5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129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pans="1:46" s="1" customFormat="1" ht="24.95" customHeight="1">
      <c r="B4" s="22"/>
      <c r="D4" s="23" t="s">
        <v>130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2" t="str">
        <f>'Rekapitulace stavby'!K6</f>
        <v>Hanušovice - parkoviště u ZŠ - aktualizace 2023</v>
      </c>
      <c r="F7" s="343"/>
      <c r="G7" s="343"/>
      <c r="H7" s="343"/>
      <c r="L7" s="22"/>
    </row>
    <row r="8" spans="1:46" s="1" customFormat="1" ht="12" customHeight="1">
      <c r="B8" s="22"/>
      <c r="D8" s="29" t="s">
        <v>131</v>
      </c>
      <c r="L8" s="22"/>
    </row>
    <row r="9" spans="1:46" s="2" customFormat="1" ht="16.5" customHeight="1">
      <c r="A9" s="34"/>
      <c r="B9" s="35"/>
      <c r="C9" s="34"/>
      <c r="D9" s="34"/>
      <c r="E9" s="342" t="s">
        <v>1539</v>
      </c>
      <c r="F9" s="341"/>
      <c r="G9" s="341"/>
      <c r="H9" s="34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133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6" t="s">
        <v>1540</v>
      </c>
      <c r="F11" s="341"/>
      <c r="G11" s="341"/>
      <c r="H11" s="34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31. 1. 2023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27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28</v>
      </c>
      <c r="F17" s="34"/>
      <c r="G17" s="34"/>
      <c r="H17" s="34"/>
      <c r="I17" s="29" t="s">
        <v>29</v>
      </c>
      <c r="J17" s="27" t="s">
        <v>30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31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4" t="str">
        <f>'Rekapitulace stavby'!E14</f>
        <v>Vyplň údaj</v>
      </c>
      <c r="F20" s="326"/>
      <c r="G20" s="326"/>
      <c r="H20" s="326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33</v>
      </c>
      <c r="E22" s="34"/>
      <c r="F22" s="34"/>
      <c r="G22" s="34"/>
      <c r="H22" s="34"/>
      <c r="I22" s="29" t="s">
        <v>26</v>
      </c>
      <c r="J22" s="27" t="s">
        <v>34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35</v>
      </c>
      <c r="F23" s="34"/>
      <c r="G23" s="34"/>
      <c r="H23" s="34"/>
      <c r="I23" s="29" t="s">
        <v>29</v>
      </c>
      <c r="J23" s="27" t="s">
        <v>36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38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39</v>
      </c>
      <c r="F26" s="34"/>
      <c r="G26" s="34"/>
      <c r="H26" s="34"/>
      <c r="I26" s="29" t="s">
        <v>29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40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30" t="s">
        <v>3</v>
      </c>
      <c r="F29" s="330"/>
      <c r="G29" s="330"/>
      <c r="H29" s="33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42</v>
      </c>
      <c r="E32" s="34"/>
      <c r="F32" s="34"/>
      <c r="G32" s="34"/>
      <c r="H32" s="34"/>
      <c r="I32" s="34"/>
      <c r="J32" s="68">
        <f>ROUND(J90,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44</v>
      </c>
      <c r="G34" s="34"/>
      <c r="H34" s="34"/>
      <c r="I34" s="38" t="s">
        <v>43</v>
      </c>
      <c r="J34" s="38" t="s">
        <v>45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46</v>
      </c>
      <c r="E35" s="29" t="s">
        <v>47</v>
      </c>
      <c r="F35" s="102">
        <f>ROUND((SUM(BE90:BE153)),  2)</f>
        <v>0</v>
      </c>
      <c r="G35" s="34"/>
      <c r="H35" s="34"/>
      <c r="I35" s="103">
        <v>0.21</v>
      </c>
      <c r="J35" s="102">
        <f>ROUND(((SUM(BE90:BE153))*I35),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48</v>
      </c>
      <c r="F36" s="102">
        <f>ROUND((SUM(BF90:BF153)),  2)</f>
        <v>0</v>
      </c>
      <c r="G36" s="34"/>
      <c r="H36" s="34"/>
      <c r="I36" s="103">
        <v>0.15</v>
      </c>
      <c r="J36" s="102">
        <f>ROUND(((SUM(BF90:BF153))*I36),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49</v>
      </c>
      <c r="F37" s="102">
        <f>ROUND((SUM(BG90:BG153)),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50</v>
      </c>
      <c r="F38" s="102">
        <f>ROUND((SUM(BH90:BH153)),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51</v>
      </c>
      <c r="F39" s="102">
        <f>ROUND((SUM(BI90:BI153)),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52</v>
      </c>
      <c r="E41" s="57"/>
      <c r="F41" s="57"/>
      <c r="G41" s="106" t="s">
        <v>53</v>
      </c>
      <c r="H41" s="107" t="s">
        <v>54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135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2" t="str">
        <f>E7</f>
        <v>Hanušovice - parkoviště u ZŠ - aktualizace 2023</v>
      </c>
      <c r="F50" s="343"/>
      <c r="G50" s="343"/>
      <c r="H50" s="34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131</v>
      </c>
      <c r="L51" s="22"/>
    </row>
    <row r="52" spans="1:47" s="2" customFormat="1" ht="16.5" customHeight="1">
      <c r="A52" s="34"/>
      <c r="B52" s="35"/>
      <c r="C52" s="34"/>
      <c r="D52" s="34"/>
      <c r="E52" s="342" t="s">
        <v>1539</v>
      </c>
      <c r="F52" s="341"/>
      <c r="G52" s="341"/>
      <c r="H52" s="34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133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6" t="str">
        <f>E11</f>
        <v>SO 901 - VRN - vedlejší rozpočtové náklady</v>
      </c>
      <c r="F54" s="341"/>
      <c r="G54" s="341"/>
      <c r="H54" s="34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Hanušovice</v>
      </c>
      <c r="G56" s="34"/>
      <c r="H56" s="34"/>
      <c r="I56" s="29" t="s">
        <v>23</v>
      </c>
      <c r="J56" s="52" t="str">
        <f>IF(J14="","",J14)</f>
        <v>31. 1. 2023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Město Hanušovice</v>
      </c>
      <c r="G58" s="34"/>
      <c r="H58" s="34"/>
      <c r="I58" s="29" t="s">
        <v>33</v>
      </c>
      <c r="J58" s="32" t="str">
        <f>E23</f>
        <v>Cekr CZ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31</v>
      </c>
      <c r="D59" s="34"/>
      <c r="E59" s="34"/>
      <c r="F59" s="27" t="str">
        <f>IF(E20="","",E20)</f>
        <v>Vyplň údaj</v>
      </c>
      <c r="G59" s="34"/>
      <c r="H59" s="34"/>
      <c r="I59" s="29" t="s">
        <v>38</v>
      </c>
      <c r="J59" s="32" t="str">
        <f>E26</f>
        <v>Jan Zamykal, CS ÚRS 2023 01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136</v>
      </c>
      <c r="D61" s="104"/>
      <c r="E61" s="104"/>
      <c r="F61" s="104"/>
      <c r="G61" s="104"/>
      <c r="H61" s="104"/>
      <c r="I61" s="104"/>
      <c r="J61" s="111" t="s">
        <v>137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74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138</v>
      </c>
    </row>
    <row r="64" spans="1:47" s="9" customFormat="1" ht="24.95" customHeight="1">
      <c r="B64" s="113"/>
      <c r="D64" s="114" t="s">
        <v>1541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10" customFormat="1" ht="19.899999999999999" customHeight="1">
      <c r="B65" s="117"/>
      <c r="D65" s="118" t="s">
        <v>1542</v>
      </c>
      <c r="E65" s="119"/>
      <c r="F65" s="119"/>
      <c r="G65" s="119"/>
      <c r="H65" s="119"/>
      <c r="I65" s="119"/>
      <c r="J65" s="120">
        <f>J92</f>
        <v>0</v>
      </c>
      <c r="L65" s="117"/>
    </row>
    <row r="66" spans="1:31" s="10" customFormat="1" ht="19.899999999999999" customHeight="1">
      <c r="B66" s="117"/>
      <c r="D66" s="118" t="s">
        <v>1543</v>
      </c>
      <c r="E66" s="119"/>
      <c r="F66" s="119"/>
      <c r="G66" s="119"/>
      <c r="H66" s="119"/>
      <c r="I66" s="119"/>
      <c r="J66" s="120">
        <f>J120</f>
        <v>0</v>
      </c>
      <c r="L66" s="117"/>
    </row>
    <row r="67" spans="1:31" s="10" customFormat="1" ht="19.899999999999999" customHeight="1">
      <c r="B67" s="117"/>
      <c r="D67" s="118" t="s">
        <v>1544</v>
      </c>
      <c r="E67" s="119"/>
      <c r="F67" s="119"/>
      <c r="G67" s="119"/>
      <c r="H67" s="119"/>
      <c r="I67" s="119"/>
      <c r="J67" s="120">
        <f>J126</f>
        <v>0</v>
      </c>
      <c r="L67" s="117"/>
    </row>
    <row r="68" spans="1:31" s="10" customFormat="1" ht="19.899999999999999" customHeight="1">
      <c r="B68" s="117"/>
      <c r="D68" s="118" t="s">
        <v>1545</v>
      </c>
      <c r="E68" s="119"/>
      <c r="F68" s="119"/>
      <c r="G68" s="119"/>
      <c r="H68" s="119"/>
      <c r="I68" s="119"/>
      <c r="J68" s="120">
        <f>J142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144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2" t="str">
        <f>E7</f>
        <v>Hanušovice - parkoviště u ZŠ - aktualizace 2023</v>
      </c>
      <c r="F78" s="343"/>
      <c r="G78" s="343"/>
      <c r="H78" s="343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131</v>
      </c>
      <c r="L79" s="22"/>
    </row>
    <row r="80" spans="1:31" s="2" customFormat="1" ht="16.5" customHeight="1">
      <c r="A80" s="34"/>
      <c r="B80" s="35"/>
      <c r="C80" s="34"/>
      <c r="D80" s="34"/>
      <c r="E80" s="342" t="s">
        <v>1539</v>
      </c>
      <c r="F80" s="341"/>
      <c r="G80" s="341"/>
      <c r="H80" s="341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133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36" t="str">
        <f>E11</f>
        <v>SO 901 - VRN - vedlejší rozpočtové náklady</v>
      </c>
      <c r="F82" s="341"/>
      <c r="G82" s="341"/>
      <c r="H82" s="341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4"/>
      <c r="E84" s="34"/>
      <c r="F84" s="27" t="str">
        <f>F14</f>
        <v>Hanušovice</v>
      </c>
      <c r="G84" s="34"/>
      <c r="H84" s="34"/>
      <c r="I84" s="29" t="s">
        <v>23</v>
      </c>
      <c r="J84" s="52" t="str">
        <f>IF(J14="","",J14)</f>
        <v>31. 1. 2023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4"/>
      <c r="E86" s="34"/>
      <c r="F86" s="27" t="str">
        <f>E17</f>
        <v>Město Hanušovice</v>
      </c>
      <c r="G86" s="34"/>
      <c r="H86" s="34"/>
      <c r="I86" s="29" t="s">
        <v>33</v>
      </c>
      <c r="J86" s="32" t="str">
        <f>E23</f>
        <v>Cekr CZ s.r.o.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31</v>
      </c>
      <c r="D87" s="34"/>
      <c r="E87" s="34"/>
      <c r="F87" s="27" t="str">
        <f>IF(E20="","",E20)</f>
        <v>Vyplň údaj</v>
      </c>
      <c r="G87" s="34"/>
      <c r="H87" s="34"/>
      <c r="I87" s="29" t="s">
        <v>38</v>
      </c>
      <c r="J87" s="32" t="str">
        <f>E26</f>
        <v>Jan Zamykal, CS ÚRS 2023 01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1"/>
      <c r="B89" s="122"/>
      <c r="C89" s="123" t="s">
        <v>145</v>
      </c>
      <c r="D89" s="124" t="s">
        <v>61</v>
      </c>
      <c r="E89" s="124" t="s">
        <v>57</v>
      </c>
      <c r="F89" s="124" t="s">
        <v>58</v>
      </c>
      <c r="G89" s="124" t="s">
        <v>146</v>
      </c>
      <c r="H89" s="124" t="s">
        <v>147</v>
      </c>
      <c r="I89" s="124" t="s">
        <v>148</v>
      </c>
      <c r="J89" s="124" t="s">
        <v>137</v>
      </c>
      <c r="K89" s="125" t="s">
        <v>149</v>
      </c>
      <c r="L89" s="126"/>
      <c r="M89" s="59" t="s">
        <v>3</v>
      </c>
      <c r="N89" s="60" t="s">
        <v>46</v>
      </c>
      <c r="O89" s="60" t="s">
        <v>150</v>
      </c>
      <c r="P89" s="60" t="s">
        <v>151</v>
      </c>
      <c r="Q89" s="60" t="s">
        <v>152</v>
      </c>
      <c r="R89" s="60" t="s">
        <v>153</v>
      </c>
      <c r="S89" s="60" t="s">
        <v>154</v>
      </c>
      <c r="T89" s="61" t="s">
        <v>155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9" customHeight="1">
      <c r="A90" s="34"/>
      <c r="B90" s="35"/>
      <c r="C90" s="66" t="s">
        <v>156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</f>
        <v>0</v>
      </c>
      <c r="Q90" s="63"/>
      <c r="R90" s="128">
        <f>R91</f>
        <v>0</v>
      </c>
      <c r="S90" s="63"/>
      <c r="T90" s="129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75</v>
      </c>
      <c r="AU90" s="19" t="s">
        <v>138</v>
      </c>
      <c r="BK90" s="130">
        <f>BK91</f>
        <v>0</v>
      </c>
    </row>
    <row r="91" spans="1:65" s="12" customFormat="1" ht="25.9" customHeight="1">
      <c r="B91" s="131"/>
      <c r="D91" s="132" t="s">
        <v>75</v>
      </c>
      <c r="E91" s="133" t="s">
        <v>1546</v>
      </c>
      <c r="F91" s="133" t="s">
        <v>1547</v>
      </c>
      <c r="I91" s="134"/>
      <c r="J91" s="135">
        <f>BK91</f>
        <v>0</v>
      </c>
      <c r="L91" s="131"/>
      <c r="M91" s="136"/>
      <c r="N91" s="137"/>
      <c r="O91" s="137"/>
      <c r="P91" s="138">
        <f>P92+P120+P126+P142</f>
        <v>0</v>
      </c>
      <c r="Q91" s="137"/>
      <c r="R91" s="138">
        <f>R92+R120+R126+R142</f>
        <v>0</v>
      </c>
      <c r="S91" s="137"/>
      <c r="T91" s="139">
        <f>T92+T120+T126+T142</f>
        <v>0</v>
      </c>
      <c r="AR91" s="132" t="s">
        <v>195</v>
      </c>
      <c r="AT91" s="140" t="s">
        <v>75</v>
      </c>
      <c r="AU91" s="140" t="s">
        <v>76</v>
      </c>
      <c r="AY91" s="132" t="s">
        <v>159</v>
      </c>
      <c r="BK91" s="141">
        <f>BK92+BK120+BK126+BK142</f>
        <v>0</v>
      </c>
    </row>
    <row r="92" spans="1:65" s="12" customFormat="1" ht="22.9" customHeight="1">
      <c r="B92" s="131"/>
      <c r="D92" s="132" t="s">
        <v>75</v>
      </c>
      <c r="E92" s="142" t="s">
        <v>1548</v>
      </c>
      <c r="F92" s="142" t="s">
        <v>1549</v>
      </c>
      <c r="I92" s="134"/>
      <c r="J92" s="143">
        <f>BK92</f>
        <v>0</v>
      </c>
      <c r="L92" s="131"/>
      <c r="M92" s="136"/>
      <c r="N92" s="137"/>
      <c r="O92" s="137"/>
      <c r="P92" s="138">
        <f>SUM(P93:P119)</f>
        <v>0</v>
      </c>
      <c r="Q92" s="137"/>
      <c r="R92" s="138">
        <f>SUM(R93:R119)</f>
        <v>0</v>
      </c>
      <c r="S92" s="137"/>
      <c r="T92" s="139">
        <f>SUM(T93:T119)</f>
        <v>0</v>
      </c>
      <c r="AR92" s="132" t="s">
        <v>195</v>
      </c>
      <c r="AT92" s="140" t="s">
        <v>75</v>
      </c>
      <c r="AU92" s="140" t="s">
        <v>83</v>
      </c>
      <c r="AY92" s="132" t="s">
        <v>159</v>
      </c>
      <c r="BK92" s="141">
        <f>SUM(BK93:BK119)</f>
        <v>0</v>
      </c>
    </row>
    <row r="93" spans="1:65" s="2" customFormat="1" ht="16.5" customHeight="1">
      <c r="A93" s="34"/>
      <c r="B93" s="144"/>
      <c r="C93" s="145" t="s">
        <v>83</v>
      </c>
      <c r="D93" s="145" t="s">
        <v>161</v>
      </c>
      <c r="E93" s="146" t="s">
        <v>1550</v>
      </c>
      <c r="F93" s="147" t="s">
        <v>1551</v>
      </c>
      <c r="G93" s="148" t="s">
        <v>164</v>
      </c>
      <c r="H93" s="149">
        <v>1</v>
      </c>
      <c r="I93" s="150"/>
      <c r="J93" s="151">
        <f>ROUND(I93*H93,2)</f>
        <v>0</v>
      </c>
      <c r="K93" s="147" t="s">
        <v>173</v>
      </c>
      <c r="L93" s="35"/>
      <c r="M93" s="152" t="s">
        <v>3</v>
      </c>
      <c r="N93" s="153" t="s">
        <v>47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1552</v>
      </c>
      <c r="AT93" s="156" t="s">
        <v>161</v>
      </c>
      <c r="AU93" s="156" t="s">
        <v>85</v>
      </c>
      <c r="AY93" s="19" t="s">
        <v>159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83</v>
      </c>
      <c r="BK93" s="157">
        <f>ROUND(I93*H93,2)</f>
        <v>0</v>
      </c>
      <c r="BL93" s="19" t="s">
        <v>1552</v>
      </c>
      <c r="BM93" s="156" t="s">
        <v>1553</v>
      </c>
    </row>
    <row r="94" spans="1:65" s="2" customFormat="1">
      <c r="A94" s="34"/>
      <c r="B94" s="35"/>
      <c r="C94" s="34"/>
      <c r="D94" s="163" t="s">
        <v>176</v>
      </c>
      <c r="E94" s="34"/>
      <c r="F94" s="164" t="s">
        <v>1554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176</v>
      </c>
      <c r="AU94" s="19" t="s">
        <v>85</v>
      </c>
    </row>
    <row r="95" spans="1:65" s="13" customFormat="1">
      <c r="B95" s="165"/>
      <c r="D95" s="158" t="s">
        <v>178</v>
      </c>
      <c r="E95" s="166" t="s">
        <v>3</v>
      </c>
      <c r="F95" s="167" t="s">
        <v>1555</v>
      </c>
      <c r="H95" s="166" t="s">
        <v>3</v>
      </c>
      <c r="I95" s="168"/>
      <c r="L95" s="165"/>
      <c r="M95" s="169"/>
      <c r="N95" s="170"/>
      <c r="O95" s="170"/>
      <c r="P95" s="170"/>
      <c r="Q95" s="170"/>
      <c r="R95" s="170"/>
      <c r="S95" s="170"/>
      <c r="T95" s="171"/>
      <c r="AT95" s="166" t="s">
        <v>178</v>
      </c>
      <c r="AU95" s="166" t="s">
        <v>85</v>
      </c>
      <c r="AV95" s="13" t="s">
        <v>83</v>
      </c>
      <c r="AW95" s="13" t="s">
        <v>37</v>
      </c>
      <c r="AX95" s="13" t="s">
        <v>76</v>
      </c>
      <c r="AY95" s="166" t="s">
        <v>159</v>
      </c>
    </row>
    <row r="96" spans="1:65" s="13" customFormat="1">
      <c r="B96" s="165"/>
      <c r="D96" s="158" t="s">
        <v>178</v>
      </c>
      <c r="E96" s="166" t="s">
        <v>3</v>
      </c>
      <c r="F96" s="167" t="s">
        <v>1556</v>
      </c>
      <c r="H96" s="166" t="s">
        <v>3</v>
      </c>
      <c r="I96" s="168"/>
      <c r="L96" s="165"/>
      <c r="M96" s="169"/>
      <c r="N96" s="170"/>
      <c r="O96" s="170"/>
      <c r="P96" s="170"/>
      <c r="Q96" s="170"/>
      <c r="R96" s="170"/>
      <c r="S96" s="170"/>
      <c r="T96" s="171"/>
      <c r="AT96" s="166" t="s">
        <v>178</v>
      </c>
      <c r="AU96" s="166" t="s">
        <v>85</v>
      </c>
      <c r="AV96" s="13" t="s">
        <v>83</v>
      </c>
      <c r="AW96" s="13" t="s">
        <v>37</v>
      </c>
      <c r="AX96" s="13" t="s">
        <v>76</v>
      </c>
      <c r="AY96" s="166" t="s">
        <v>159</v>
      </c>
    </row>
    <row r="97" spans="1:65" s="14" customFormat="1">
      <c r="B97" s="172"/>
      <c r="D97" s="158" t="s">
        <v>178</v>
      </c>
      <c r="E97" s="173" t="s">
        <v>3</v>
      </c>
      <c r="F97" s="174" t="s">
        <v>83</v>
      </c>
      <c r="H97" s="175">
        <v>1</v>
      </c>
      <c r="I97" s="176"/>
      <c r="L97" s="172"/>
      <c r="M97" s="177"/>
      <c r="N97" s="178"/>
      <c r="O97" s="178"/>
      <c r="P97" s="178"/>
      <c r="Q97" s="178"/>
      <c r="R97" s="178"/>
      <c r="S97" s="178"/>
      <c r="T97" s="179"/>
      <c r="AT97" s="173" t="s">
        <v>178</v>
      </c>
      <c r="AU97" s="173" t="s">
        <v>85</v>
      </c>
      <c r="AV97" s="14" t="s">
        <v>85</v>
      </c>
      <c r="AW97" s="14" t="s">
        <v>37</v>
      </c>
      <c r="AX97" s="14" t="s">
        <v>76</v>
      </c>
      <c r="AY97" s="173" t="s">
        <v>159</v>
      </c>
    </row>
    <row r="98" spans="1:65" s="15" customFormat="1">
      <c r="B98" s="180"/>
      <c r="D98" s="158" t="s">
        <v>178</v>
      </c>
      <c r="E98" s="181" t="s">
        <v>3</v>
      </c>
      <c r="F98" s="182" t="s">
        <v>182</v>
      </c>
      <c r="H98" s="183">
        <v>1</v>
      </c>
      <c r="I98" s="184"/>
      <c r="L98" s="180"/>
      <c r="M98" s="185"/>
      <c r="N98" s="186"/>
      <c r="O98" s="186"/>
      <c r="P98" s="186"/>
      <c r="Q98" s="186"/>
      <c r="R98" s="186"/>
      <c r="S98" s="186"/>
      <c r="T98" s="187"/>
      <c r="AT98" s="181" t="s">
        <v>178</v>
      </c>
      <c r="AU98" s="181" t="s">
        <v>85</v>
      </c>
      <c r="AV98" s="15" t="s">
        <v>174</v>
      </c>
      <c r="AW98" s="15" t="s">
        <v>37</v>
      </c>
      <c r="AX98" s="15" t="s">
        <v>83</v>
      </c>
      <c r="AY98" s="181" t="s">
        <v>159</v>
      </c>
    </row>
    <row r="99" spans="1:65" s="2" customFormat="1" ht="16.5" customHeight="1">
      <c r="A99" s="34"/>
      <c r="B99" s="144"/>
      <c r="C99" s="145" t="s">
        <v>85</v>
      </c>
      <c r="D99" s="145" t="s">
        <v>161</v>
      </c>
      <c r="E99" s="146" t="s">
        <v>1557</v>
      </c>
      <c r="F99" s="147" t="s">
        <v>1558</v>
      </c>
      <c r="G99" s="148" t="s">
        <v>164</v>
      </c>
      <c r="H99" s="149">
        <v>1</v>
      </c>
      <c r="I99" s="150"/>
      <c r="J99" s="151">
        <f>ROUND(I99*H99,2)</f>
        <v>0</v>
      </c>
      <c r="K99" s="147" t="s">
        <v>173</v>
      </c>
      <c r="L99" s="35"/>
      <c r="M99" s="152" t="s">
        <v>3</v>
      </c>
      <c r="N99" s="153" t="s">
        <v>47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1552</v>
      </c>
      <c r="AT99" s="156" t="s">
        <v>161</v>
      </c>
      <c r="AU99" s="156" t="s">
        <v>85</v>
      </c>
      <c r="AY99" s="19" t="s">
        <v>159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83</v>
      </c>
      <c r="BK99" s="157">
        <f>ROUND(I99*H99,2)</f>
        <v>0</v>
      </c>
      <c r="BL99" s="19" t="s">
        <v>1552</v>
      </c>
      <c r="BM99" s="156" t="s">
        <v>1559</v>
      </c>
    </row>
    <row r="100" spans="1:65" s="2" customFormat="1">
      <c r="A100" s="34"/>
      <c r="B100" s="35"/>
      <c r="C100" s="34"/>
      <c r="D100" s="163" t="s">
        <v>176</v>
      </c>
      <c r="E100" s="34"/>
      <c r="F100" s="164" t="s">
        <v>1560</v>
      </c>
      <c r="G100" s="34"/>
      <c r="H100" s="34"/>
      <c r="I100" s="160"/>
      <c r="J100" s="34"/>
      <c r="K100" s="34"/>
      <c r="L100" s="35"/>
      <c r="M100" s="161"/>
      <c r="N100" s="16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176</v>
      </c>
      <c r="AU100" s="19" t="s">
        <v>85</v>
      </c>
    </row>
    <row r="101" spans="1:65" s="13" customFormat="1" ht="22.5">
      <c r="B101" s="165"/>
      <c r="D101" s="158" t="s">
        <v>178</v>
      </c>
      <c r="E101" s="166" t="s">
        <v>3</v>
      </c>
      <c r="F101" s="167" t="s">
        <v>1561</v>
      </c>
      <c r="H101" s="166" t="s">
        <v>3</v>
      </c>
      <c r="I101" s="168"/>
      <c r="L101" s="165"/>
      <c r="M101" s="169"/>
      <c r="N101" s="170"/>
      <c r="O101" s="170"/>
      <c r="P101" s="170"/>
      <c r="Q101" s="170"/>
      <c r="R101" s="170"/>
      <c r="S101" s="170"/>
      <c r="T101" s="171"/>
      <c r="AT101" s="166" t="s">
        <v>178</v>
      </c>
      <c r="AU101" s="166" t="s">
        <v>85</v>
      </c>
      <c r="AV101" s="13" t="s">
        <v>83</v>
      </c>
      <c r="AW101" s="13" t="s">
        <v>37</v>
      </c>
      <c r="AX101" s="13" t="s">
        <v>76</v>
      </c>
      <c r="AY101" s="166" t="s">
        <v>159</v>
      </c>
    </row>
    <row r="102" spans="1:65" s="13" customFormat="1">
      <c r="B102" s="165"/>
      <c r="D102" s="158" t="s">
        <v>178</v>
      </c>
      <c r="E102" s="166" t="s">
        <v>3</v>
      </c>
      <c r="F102" s="167" t="s">
        <v>1562</v>
      </c>
      <c r="H102" s="166" t="s">
        <v>3</v>
      </c>
      <c r="I102" s="168"/>
      <c r="L102" s="165"/>
      <c r="M102" s="169"/>
      <c r="N102" s="170"/>
      <c r="O102" s="170"/>
      <c r="P102" s="170"/>
      <c r="Q102" s="170"/>
      <c r="R102" s="170"/>
      <c r="S102" s="170"/>
      <c r="T102" s="171"/>
      <c r="AT102" s="166" t="s">
        <v>178</v>
      </c>
      <c r="AU102" s="166" t="s">
        <v>85</v>
      </c>
      <c r="AV102" s="13" t="s">
        <v>83</v>
      </c>
      <c r="AW102" s="13" t="s">
        <v>37</v>
      </c>
      <c r="AX102" s="13" t="s">
        <v>76</v>
      </c>
      <c r="AY102" s="166" t="s">
        <v>159</v>
      </c>
    </row>
    <row r="103" spans="1:65" s="14" customFormat="1">
      <c r="B103" s="172"/>
      <c r="D103" s="158" t="s">
        <v>178</v>
      </c>
      <c r="E103" s="173" t="s">
        <v>3</v>
      </c>
      <c r="F103" s="174" t="s">
        <v>83</v>
      </c>
      <c r="H103" s="175">
        <v>1</v>
      </c>
      <c r="I103" s="176"/>
      <c r="L103" s="172"/>
      <c r="M103" s="177"/>
      <c r="N103" s="178"/>
      <c r="O103" s="178"/>
      <c r="P103" s="178"/>
      <c r="Q103" s="178"/>
      <c r="R103" s="178"/>
      <c r="S103" s="178"/>
      <c r="T103" s="179"/>
      <c r="AT103" s="173" t="s">
        <v>178</v>
      </c>
      <c r="AU103" s="173" t="s">
        <v>85</v>
      </c>
      <c r="AV103" s="14" t="s">
        <v>85</v>
      </c>
      <c r="AW103" s="14" t="s">
        <v>37</v>
      </c>
      <c r="AX103" s="14" t="s">
        <v>76</v>
      </c>
      <c r="AY103" s="173" t="s">
        <v>159</v>
      </c>
    </row>
    <row r="104" spans="1:65" s="15" customFormat="1">
      <c r="B104" s="180"/>
      <c r="D104" s="158" t="s">
        <v>178</v>
      </c>
      <c r="E104" s="181" t="s">
        <v>3</v>
      </c>
      <c r="F104" s="182" t="s">
        <v>182</v>
      </c>
      <c r="H104" s="183">
        <v>1</v>
      </c>
      <c r="I104" s="184"/>
      <c r="L104" s="180"/>
      <c r="M104" s="185"/>
      <c r="N104" s="186"/>
      <c r="O104" s="186"/>
      <c r="P104" s="186"/>
      <c r="Q104" s="186"/>
      <c r="R104" s="186"/>
      <c r="S104" s="186"/>
      <c r="T104" s="187"/>
      <c r="AT104" s="181" t="s">
        <v>178</v>
      </c>
      <c r="AU104" s="181" t="s">
        <v>85</v>
      </c>
      <c r="AV104" s="15" t="s">
        <v>174</v>
      </c>
      <c r="AW104" s="15" t="s">
        <v>37</v>
      </c>
      <c r="AX104" s="15" t="s">
        <v>83</v>
      </c>
      <c r="AY104" s="181" t="s">
        <v>159</v>
      </c>
    </row>
    <row r="105" spans="1:65" s="2" customFormat="1" ht="16.5" customHeight="1">
      <c r="A105" s="34"/>
      <c r="B105" s="144"/>
      <c r="C105" s="145" t="s">
        <v>183</v>
      </c>
      <c r="D105" s="145" t="s">
        <v>161</v>
      </c>
      <c r="E105" s="146" t="s">
        <v>1563</v>
      </c>
      <c r="F105" s="147" t="s">
        <v>1564</v>
      </c>
      <c r="G105" s="148" t="s">
        <v>164</v>
      </c>
      <c r="H105" s="149">
        <v>1</v>
      </c>
      <c r="I105" s="150"/>
      <c r="J105" s="151">
        <f>ROUND(I105*H105,2)</f>
        <v>0</v>
      </c>
      <c r="K105" s="147" t="s">
        <v>173</v>
      </c>
      <c r="L105" s="35"/>
      <c r="M105" s="152" t="s">
        <v>3</v>
      </c>
      <c r="N105" s="153" t="s">
        <v>47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1552</v>
      </c>
      <c r="AT105" s="156" t="s">
        <v>161</v>
      </c>
      <c r="AU105" s="156" t="s">
        <v>85</v>
      </c>
      <c r="AY105" s="19" t="s">
        <v>159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83</v>
      </c>
      <c r="BK105" s="157">
        <f>ROUND(I105*H105,2)</f>
        <v>0</v>
      </c>
      <c r="BL105" s="19" t="s">
        <v>1552</v>
      </c>
      <c r="BM105" s="156" t="s">
        <v>1565</v>
      </c>
    </row>
    <row r="106" spans="1:65" s="2" customFormat="1">
      <c r="A106" s="34"/>
      <c r="B106" s="35"/>
      <c r="C106" s="34"/>
      <c r="D106" s="163" t="s">
        <v>176</v>
      </c>
      <c r="E106" s="34"/>
      <c r="F106" s="164" t="s">
        <v>1566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176</v>
      </c>
      <c r="AU106" s="19" t="s">
        <v>85</v>
      </c>
    </row>
    <row r="107" spans="1:65" s="13" customFormat="1">
      <c r="B107" s="165"/>
      <c r="D107" s="158" t="s">
        <v>178</v>
      </c>
      <c r="E107" s="166" t="s">
        <v>3</v>
      </c>
      <c r="F107" s="167" t="s">
        <v>1567</v>
      </c>
      <c r="H107" s="166" t="s">
        <v>3</v>
      </c>
      <c r="I107" s="168"/>
      <c r="L107" s="165"/>
      <c r="M107" s="169"/>
      <c r="N107" s="170"/>
      <c r="O107" s="170"/>
      <c r="P107" s="170"/>
      <c r="Q107" s="170"/>
      <c r="R107" s="170"/>
      <c r="S107" s="170"/>
      <c r="T107" s="171"/>
      <c r="AT107" s="166" t="s">
        <v>178</v>
      </c>
      <c r="AU107" s="166" t="s">
        <v>85</v>
      </c>
      <c r="AV107" s="13" t="s">
        <v>83</v>
      </c>
      <c r="AW107" s="13" t="s">
        <v>37</v>
      </c>
      <c r="AX107" s="13" t="s">
        <v>76</v>
      </c>
      <c r="AY107" s="166" t="s">
        <v>159</v>
      </c>
    </row>
    <row r="108" spans="1:65" s="14" customFormat="1">
      <c r="B108" s="172"/>
      <c r="D108" s="158" t="s">
        <v>178</v>
      </c>
      <c r="E108" s="173" t="s">
        <v>3</v>
      </c>
      <c r="F108" s="174" t="s">
        <v>83</v>
      </c>
      <c r="H108" s="175">
        <v>1</v>
      </c>
      <c r="I108" s="176"/>
      <c r="L108" s="172"/>
      <c r="M108" s="177"/>
      <c r="N108" s="178"/>
      <c r="O108" s="178"/>
      <c r="P108" s="178"/>
      <c r="Q108" s="178"/>
      <c r="R108" s="178"/>
      <c r="S108" s="178"/>
      <c r="T108" s="179"/>
      <c r="AT108" s="173" t="s">
        <v>178</v>
      </c>
      <c r="AU108" s="173" t="s">
        <v>85</v>
      </c>
      <c r="AV108" s="14" t="s">
        <v>85</v>
      </c>
      <c r="AW108" s="14" t="s">
        <v>37</v>
      </c>
      <c r="AX108" s="14" t="s">
        <v>76</v>
      </c>
      <c r="AY108" s="173" t="s">
        <v>159</v>
      </c>
    </row>
    <row r="109" spans="1:65" s="15" customFormat="1">
      <c r="B109" s="180"/>
      <c r="D109" s="158" t="s">
        <v>178</v>
      </c>
      <c r="E109" s="181" t="s">
        <v>3</v>
      </c>
      <c r="F109" s="182" t="s">
        <v>182</v>
      </c>
      <c r="H109" s="183">
        <v>1</v>
      </c>
      <c r="I109" s="184"/>
      <c r="L109" s="180"/>
      <c r="M109" s="185"/>
      <c r="N109" s="186"/>
      <c r="O109" s="186"/>
      <c r="P109" s="186"/>
      <c r="Q109" s="186"/>
      <c r="R109" s="186"/>
      <c r="S109" s="186"/>
      <c r="T109" s="187"/>
      <c r="AT109" s="181" t="s">
        <v>178</v>
      </c>
      <c r="AU109" s="181" t="s">
        <v>85</v>
      </c>
      <c r="AV109" s="15" t="s">
        <v>174</v>
      </c>
      <c r="AW109" s="15" t="s">
        <v>37</v>
      </c>
      <c r="AX109" s="15" t="s">
        <v>83</v>
      </c>
      <c r="AY109" s="181" t="s">
        <v>159</v>
      </c>
    </row>
    <row r="110" spans="1:65" s="2" customFormat="1" ht="24.2" customHeight="1">
      <c r="A110" s="34"/>
      <c r="B110" s="144"/>
      <c r="C110" s="145" t="s">
        <v>174</v>
      </c>
      <c r="D110" s="145" t="s">
        <v>161</v>
      </c>
      <c r="E110" s="146" t="s">
        <v>1568</v>
      </c>
      <c r="F110" s="147" t="s">
        <v>1569</v>
      </c>
      <c r="G110" s="148" t="s">
        <v>164</v>
      </c>
      <c r="H110" s="149">
        <v>1</v>
      </c>
      <c r="I110" s="150"/>
      <c r="J110" s="151">
        <f>ROUND(I110*H110,2)</f>
        <v>0</v>
      </c>
      <c r="K110" s="147" t="s">
        <v>173</v>
      </c>
      <c r="L110" s="35"/>
      <c r="M110" s="152" t="s">
        <v>3</v>
      </c>
      <c r="N110" s="153" t="s">
        <v>47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1552</v>
      </c>
      <c r="AT110" s="156" t="s">
        <v>161</v>
      </c>
      <c r="AU110" s="156" t="s">
        <v>85</v>
      </c>
      <c r="AY110" s="19" t="s">
        <v>159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83</v>
      </c>
      <c r="BK110" s="157">
        <f>ROUND(I110*H110,2)</f>
        <v>0</v>
      </c>
      <c r="BL110" s="19" t="s">
        <v>1552</v>
      </c>
      <c r="BM110" s="156" t="s">
        <v>1570</v>
      </c>
    </row>
    <row r="111" spans="1:65" s="2" customFormat="1">
      <c r="A111" s="34"/>
      <c r="B111" s="35"/>
      <c r="C111" s="34"/>
      <c r="D111" s="163" t="s">
        <v>176</v>
      </c>
      <c r="E111" s="34"/>
      <c r="F111" s="164" t="s">
        <v>1571</v>
      </c>
      <c r="G111" s="34"/>
      <c r="H111" s="34"/>
      <c r="I111" s="160"/>
      <c r="J111" s="34"/>
      <c r="K111" s="34"/>
      <c r="L111" s="35"/>
      <c r="M111" s="161"/>
      <c r="N111" s="162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176</v>
      </c>
      <c r="AU111" s="19" t="s">
        <v>85</v>
      </c>
    </row>
    <row r="112" spans="1:65" s="13" customFormat="1">
      <c r="B112" s="165"/>
      <c r="D112" s="158" t="s">
        <v>178</v>
      </c>
      <c r="E112" s="166" t="s">
        <v>3</v>
      </c>
      <c r="F112" s="167" t="s">
        <v>1572</v>
      </c>
      <c r="H112" s="166" t="s">
        <v>3</v>
      </c>
      <c r="I112" s="168"/>
      <c r="L112" s="165"/>
      <c r="M112" s="169"/>
      <c r="N112" s="170"/>
      <c r="O112" s="170"/>
      <c r="P112" s="170"/>
      <c r="Q112" s="170"/>
      <c r="R112" s="170"/>
      <c r="S112" s="170"/>
      <c r="T112" s="171"/>
      <c r="AT112" s="166" t="s">
        <v>178</v>
      </c>
      <c r="AU112" s="166" t="s">
        <v>85</v>
      </c>
      <c r="AV112" s="13" t="s">
        <v>83</v>
      </c>
      <c r="AW112" s="13" t="s">
        <v>37</v>
      </c>
      <c r="AX112" s="13" t="s">
        <v>76</v>
      </c>
      <c r="AY112" s="166" t="s">
        <v>159</v>
      </c>
    </row>
    <row r="113" spans="1:65" s="14" customFormat="1">
      <c r="B113" s="172"/>
      <c r="D113" s="158" t="s">
        <v>178</v>
      </c>
      <c r="E113" s="173" t="s">
        <v>3</v>
      </c>
      <c r="F113" s="174" t="s">
        <v>83</v>
      </c>
      <c r="H113" s="175">
        <v>1</v>
      </c>
      <c r="I113" s="176"/>
      <c r="L113" s="172"/>
      <c r="M113" s="177"/>
      <c r="N113" s="178"/>
      <c r="O113" s="178"/>
      <c r="P113" s="178"/>
      <c r="Q113" s="178"/>
      <c r="R113" s="178"/>
      <c r="S113" s="178"/>
      <c r="T113" s="179"/>
      <c r="AT113" s="173" t="s">
        <v>178</v>
      </c>
      <c r="AU113" s="173" t="s">
        <v>85</v>
      </c>
      <c r="AV113" s="14" t="s">
        <v>85</v>
      </c>
      <c r="AW113" s="14" t="s">
        <v>37</v>
      </c>
      <c r="AX113" s="14" t="s">
        <v>76</v>
      </c>
      <c r="AY113" s="173" t="s">
        <v>159</v>
      </c>
    </row>
    <row r="114" spans="1:65" s="15" customFormat="1">
      <c r="B114" s="180"/>
      <c r="D114" s="158" t="s">
        <v>178</v>
      </c>
      <c r="E114" s="181" t="s">
        <v>3</v>
      </c>
      <c r="F114" s="182" t="s">
        <v>182</v>
      </c>
      <c r="H114" s="183">
        <v>1</v>
      </c>
      <c r="I114" s="184"/>
      <c r="L114" s="180"/>
      <c r="M114" s="185"/>
      <c r="N114" s="186"/>
      <c r="O114" s="186"/>
      <c r="P114" s="186"/>
      <c r="Q114" s="186"/>
      <c r="R114" s="186"/>
      <c r="S114" s="186"/>
      <c r="T114" s="187"/>
      <c r="AT114" s="181" t="s">
        <v>178</v>
      </c>
      <c r="AU114" s="181" t="s">
        <v>85</v>
      </c>
      <c r="AV114" s="15" t="s">
        <v>174</v>
      </c>
      <c r="AW114" s="15" t="s">
        <v>37</v>
      </c>
      <c r="AX114" s="15" t="s">
        <v>83</v>
      </c>
      <c r="AY114" s="181" t="s">
        <v>159</v>
      </c>
    </row>
    <row r="115" spans="1:65" s="2" customFormat="1" ht="16.5" customHeight="1">
      <c r="A115" s="34"/>
      <c r="B115" s="144"/>
      <c r="C115" s="145" t="s">
        <v>195</v>
      </c>
      <c r="D115" s="145" t="s">
        <v>161</v>
      </c>
      <c r="E115" s="146" t="s">
        <v>1573</v>
      </c>
      <c r="F115" s="147" t="s">
        <v>1574</v>
      </c>
      <c r="G115" s="148" t="s">
        <v>164</v>
      </c>
      <c r="H115" s="149">
        <v>1</v>
      </c>
      <c r="I115" s="150"/>
      <c r="J115" s="151">
        <f>ROUND(I115*H115,2)</f>
        <v>0</v>
      </c>
      <c r="K115" s="147" t="s">
        <v>173</v>
      </c>
      <c r="L115" s="35"/>
      <c r="M115" s="152" t="s">
        <v>3</v>
      </c>
      <c r="N115" s="153" t="s">
        <v>47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1552</v>
      </c>
      <c r="AT115" s="156" t="s">
        <v>161</v>
      </c>
      <c r="AU115" s="156" t="s">
        <v>85</v>
      </c>
      <c r="AY115" s="19" t="s">
        <v>159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83</v>
      </c>
      <c r="BK115" s="157">
        <f>ROUND(I115*H115,2)</f>
        <v>0</v>
      </c>
      <c r="BL115" s="19" t="s">
        <v>1552</v>
      </c>
      <c r="BM115" s="156" t="s">
        <v>1575</v>
      </c>
    </row>
    <row r="116" spans="1:65" s="2" customFormat="1">
      <c r="A116" s="34"/>
      <c r="B116" s="35"/>
      <c r="C116" s="34"/>
      <c r="D116" s="163" t="s">
        <v>176</v>
      </c>
      <c r="E116" s="34"/>
      <c r="F116" s="164" t="s">
        <v>1576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176</v>
      </c>
      <c r="AU116" s="19" t="s">
        <v>85</v>
      </c>
    </row>
    <row r="117" spans="1:65" s="13" customFormat="1">
      <c r="B117" s="165"/>
      <c r="D117" s="158" t="s">
        <v>178</v>
      </c>
      <c r="E117" s="166" t="s">
        <v>3</v>
      </c>
      <c r="F117" s="167" t="s">
        <v>1577</v>
      </c>
      <c r="H117" s="166" t="s">
        <v>3</v>
      </c>
      <c r="I117" s="168"/>
      <c r="L117" s="165"/>
      <c r="M117" s="169"/>
      <c r="N117" s="170"/>
      <c r="O117" s="170"/>
      <c r="P117" s="170"/>
      <c r="Q117" s="170"/>
      <c r="R117" s="170"/>
      <c r="S117" s="170"/>
      <c r="T117" s="171"/>
      <c r="AT117" s="166" t="s">
        <v>178</v>
      </c>
      <c r="AU117" s="166" t="s">
        <v>85</v>
      </c>
      <c r="AV117" s="13" t="s">
        <v>83</v>
      </c>
      <c r="AW117" s="13" t="s">
        <v>37</v>
      </c>
      <c r="AX117" s="13" t="s">
        <v>76</v>
      </c>
      <c r="AY117" s="166" t="s">
        <v>159</v>
      </c>
    </row>
    <row r="118" spans="1:65" s="14" customFormat="1">
      <c r="B118" s="172"/>
      <c r="D118" s="158" t="s">
        <v>178</v>
      </c>
      <c r="E118" s="173" t="s">
        <v>3</v>
      </c>
      <c r="F118" s="174" t="s">
        <v>83</v>
      </c>
      <c r="H118" s="175">
        <v>1</v>
      </c>
      <c r="I118" s="176"/>
      <c r="L118" s="172"/>
      <c r="M118" s="177"/>
      <c r="N118" s="178"/>
      <c r="O118" s="178"/>
      <c r="P118" s="178"/>
      <c r="Q118" s="178"/>
      <c r="R118" s="178"/>
      <c r="S118" s="178"/>
      <c r="T118" s="179"/>
      <c r="AT118" s="173" t="s">
        <v>178</v>
      </c>
      <c r="AU118" s="173" t="s">
        <v>85</v>
      </c>
      <c r="AV118" s="14" t="s">
        <v>85</v>
      </c>
      <c r="AW118" s="14" t="s">
        <v>37</v>
      </c>
      <c r="AX118" s="14" t="s">
        <v>76</v>
      </c>
      <c r="AY118" s="173" t="s">
        <v>159</v>
      </c>
    </row>
    <row r="119" spans="1:65" s="15" customFormat="1">
      <c r="B119" s="180"/>
      <c r="D119" s="158" t="s">
        <v>178</v>
      </c>
      <c r="E119" s="181" t="s">
        <v>3</v>
      </c>
      <c r="F119" s="182" t="s">
        <v>182</v>
      </c>
      <c r="H119" s="183">
        <v>1</v>
      </c>
      <c r="I119" s="184"/>
      <c r="L119" s="180"/>
      <c r="M119" s="185"/>
      <c r="N119" s="186"/>
      <c r="O119" s="186"/>
      <c r="P119" s="186"/>
      <c r="Q119" s="186"/>
      <c r="R119" s="186"/>
      <c r="S119" s="186"/>
      <c r="T119" s="187"/>
      <c r="AT119" s="181" t="s">
        <v>178</v>
      </c>
      <c r="AU119" s="181" t="s">
        <v>85</v>
      </c>
      <c r="AV119" s="15" t="s">
        <v>174</v>
      </c>
      <c r="AW119" s="15" t="s">
        <v>37</v>
      </c>
      <c r="AX119" s="15" t="s">
        <v>83</v>
      </c>
      <c r="AY119" s="181" t="s">
        <v>159</v>
      </c>
    </row>
    <row r="120" spans="1:65" s="12" customFormat="1" ht="22.9" customHeight="1">
      <c r="B120" s="131"/>
      <c r="D120" s="132" t="s">
        <v>75</v>
      </c>
      <c r="E120" s="142" t="s">
        <v>1578</v>
      </c>
      <c r="F120" s="142" t="s">
        <v>1579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SUM(P121:P125)</f>
        <v>0</v>
      </c>
      <c r="Q120" s="137"/>
      <c r="R120" s="138">
        <f>SUM(R121:R125)</f>
        <v>0</v>
      </c>
      <c r="S120" s="137"/>
      <c r="T120" s="139">
        <f>SUM(T121:T125)</f>
        <v>0</v>
      </c>
      <c r="AR120" s="132" t="s">
        <v>195</v>
      </c>
      <c r="AT120" s="140" t="s">
        <v>75</v>
      </c>
      <c r="AU120" s="140" t="s">
        <v>83</v>
      </c>
      <c r="AY120" s="132" t="s">
        <v>159</v>
      </c>
      <c r="BK120" s="141">
        <f>SUM(BK121:BK125)</f>
        <v>0</v>
      </c>
    </row>
    <row r="121" spans="1:65" s="2" customFormat="1" ht="16.5" customHeight="1">
      <c r="A121" s="34"/>
      <c r="B121" s="144"/>
      <c r="C121" s="145" t="s">
        <v>204</v>
      </c>
      <c r="D121" s="145" t="s">
        <v>161</v>
      </c>
      <c r="E121" s="146" t="s">
        <v>1580</v>
      </c>
      <c r="F121" s="147" t="s">
        <v>1581</v>
      </c>
      <c r="G121" s="148" t="s">
        <v>164</v>
      </c>
      <c r="H121" s="149">
        <v>1</v>
      </c>
      <c r="I121" s="150"/>
      <c r="J121" s="151">
        <f>ROUND(I121*H121,2)</f>
        <v>0</v>
      </c>
      <c r="K121" s="147" t="s">
        <v>173</v>
      </c>
      <c r="L121" s="35"/>
      <c r="M121" s="152" t="s">
        <v>3</v>
      </c>
      <c r="N121" s="153" t="s">
        <v>47</v>
      </c>
      <c r="O121" s="55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1552</v>
      </c>
      <c r="AT121" s="156" t="s">
        <v>161</v>
      </c>
      <c r="AU121" s="156" t="s">
        <v>85</v>
      </c>
      <c r="AY121" s="19" t="s">
        <v>159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83</v>
      </c>
      <c r="BK121" s="157">
        <f>ROUND(I121*H121,2)</f>
        <v>0</v>
      </c>
      <c r="BL121" s="19" t="s">
        <v>1552</v>
      </c>
      <c r="BM121" s="156" t="s">
        <v>1582</v>
      </c>
    </row>
    <row r="122" spans="1:65" s="2" customFormat="1">
      <c r="A122" s="34"/>
      <c r="B122" s="35"/>
      <c r="C122" s="34"/>
      <c r="D122" s="163" t="s">
        <v>176</v>
      </c>
      <c r="E122" s="34"/>
      <c r="F122" s="164" t="s">
        <v>1583</v>
      </c>
      <c r="G122" s="34"/>
      <c r="H122" s="34"/>
      <c r="I122" s="160"/>
      <c r="J122" s="34"/>
      <c r="K122" s="34"/>
      <c r="L122" s="35"/>
      <c r="M122" s="161"/>
      <c r="N122" s="162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176</v>
      </c>
      <c r="AU122" s="19" t="s">
        <v>85</v>
      </c>
    </row>
    <row r="123" spans="1:65" s="13" customFormat="1" ht="22.5">
      <c r="B123" s="165"/>
      <c r="D123" s="158" t="s">
        <v>178</v>
      </c>
      <c r="E123" s="166" t="s">
        <v>3</v>
      </c>
      <c r="F123" s="167" t="s">
        <v>1584</v>
      </c>
      <c r="H123" s="166" t="s">
        <v>3</v>
      </c>
      <c r="I123" s="168"/>
      <c r="L123" s="165"/>
      <c r="M123" s="169"/>
      <c r="N123" s="170"/>
      <c r="O123" s="170"/>
      <c r="P123" s="170"/>
      <c r="Q123" s="170"/>
      <c r="R123" s="170"/>
      <c r="S123" s="170"/>
      <c r="T123" s="171"/>
      <c r="AT123" s="166" t="s">
        <v>178</v>
      </c>
      <c r="AU123" s="166" t="s">
        <v>85</v>
      </c>
      <c r="AV123" s="13" t="s">
        <v>83</v>
      </c>
      <c r="AW123" s="13" t="s">
        <v>37</v>
      </c>
      <c r="AX123" s="13" t="s">
        <v>76</v>
      </c>
      <c r="AY123" s="166" t="s">
        <v>159</v>
      </c>
    </row>
    <row r="124" spans="1:65" s="14" customFormat="1">
      <c r="B124" s="172"/>
      <c r="D124" s="158" t="s">
        <v>178</v>
      </c>
      <c r="E124" s="173" t="s">
        <v>3</v>
      </c>
      <c r="F124" s="174" t="s">
        <v>83</v>
      </c>
      <c r="H124" s="175">
        <v>1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178</v>
      </c>
      <c r="AU124" s="173" t="s">
        <v>85</v>
      </c>
      <c r="AV124" s="14" t="s">
        <v>85</v>
      </c>
      <c r="AW124" s="14" t="s">
        <v>37</v>
      </c>
      <c r="AX124" s="14" t="s">
        <v>76</v>
      </c>
      <c r="AY124" s="173" t="s">
        <v>159</v>
      </c>
    </row>
    <row r="125" spans="1:65" s="15" customFormat="1">
      <c r="B125" s="180"/>
      <c r="D125" s="158" t="s">
        <v>178</v>
      </c>
      <c r="E125" s="181" t="s">
        <v>3</v>
      </c>
      <c r="F125" s="182" t="s">
        <v>182</v>
      </c>
      <c r="H125" s="183">
        <v>1</v>
      </c>
      <c r="I125" s="184"/>
      <c r="L125" s="180"/>
      <c r="M125" s="185"/>
      <c r="N125" s="186"/>
      <c r="O125" s="186"/>
      <c r="P125" s="186"/>
      <c r="Q125" s="186"/>
      <c r="R125" s="186"/>
      <c r="S125" s="186"/>
      <c r="T125" s="187"/>
      <c r="AT125" s="181" t="s">
        <v>178</v>
      </c>
      <c r="AU125" s="181" t="s">
        <v>85</v>
      </c>
      <c r="AV125" s="15" t="s">
        <v>174</v>
      </c>
      <c r="AW125" s="15" t="s">
        <v>37</v>
      </c>
      <c r="AX125" s="15" t="s">
        <v>83</v>
      </c>
      <c r="AY125" s="181" t="s">
        <v>159</v>
      </c>
    </row>
    <row r="126" spans="1:65" s="12" customFormat="1" ht="22.9" customHeight="1">
      <c r="B126" s="131"/>
      <c r="D126" s="132" t="s">
        <v>75</v>
      </c>
      <c r="E126" s="142" t="s">
        <v>1585</v>
      </c>
      <c r="F126" s="142" t="s">
        <v>1586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SUM(P127:P141)</f>
        <v>0</v>
      </c>
      <c r="Q126" s="137"/>
      <c r="R126" s="138">
        <f>SUM(R127:R141)</f>
        <v>0</v>
      </c>
      <c r="S126" s="137"/>
      <c r="T126" s="139">
        <f>SUM(T127:T141)</f>
        <v>0</v>
      </c>
      <c r="AR126" s="132" t="s">
        <v>195</v>
      </c>
      <c r="AT126" s="140" t="s">
        <v>75</v>
      </c>
      <c r="AU126" s="140" t="s">
        <v>83</v>
      </c>
      <c r="AY126" s="132" t="s">
        <v>159</v>
      </c>
      <c r="BK126" s="141">
        <f>SUM(BK127:BK141)</f>
        <v>0</v>
      </c>
    </row>
    <row r="127" spans="1:65" s="2" customFormat="1" ht="16.5" customHeight="1">
      <c r="A127" s="34"/>
      <c r="B127" s="144"/>
      <c r="C127" s="145" t="s">
        <v>212</v>
      </c>
      <c r="D127" s="145" t="s">
        <v>161</v>
      </c>
      <c r="E127" s="146" t="s">
        <v>1587</v>
      </c>
      <c r="F127" s="147" t="s">
        <v>1588</v>
      </c>
      <c r="G127" s="148" t="s">
        <v>164</v>
      </c>
      <c r="H127" s="149">
        <v>1</v>
      </c>
      <c r="I127" s="150"/>
      <c r="J127" s="151">
        <f>ROUND(I127*H127,2)</f>
        <v>0</v>
      </c>
      <c r="K127" s="147" t="s">
        <v>173</v>
      </c>
      <c r="L127" s="35"/>
      <c r="M127" s="152" t="s">
        <v>3</v>
      </c>
      <c r="N127" s="153" t="s">
        <v>47</v>
      </c>
      <c r="O127" s="55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1552</v>
      </c>
      <c r="AT127" s="156" t="s">
        <v>161</v>
      </c>
      <c r="AU127" s="156" t="s">
        <v>85</v>
      </c>
      <c r="AY127" s="19" t="s">
        <v>159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83</v>
      </c>
      <c r="BK127" s="157">
        <f>ROUND(I127*H127,2)</f>
        <v>0</v>
      </c>
      <c r="BL127" s="19" t="s">
        <v>1552</v>
      </c>
      <c r="BM127" s="156" t="s">
        <v>1589</v>
      </c>
    </row>
    <row r="128" spans="1:65" s="2" customFormat="1">
      <c r="A128" s="34"/>
      <c r="B128" s="35"/>
      <c r="C128" s="34"/>
      <c r="D128" s="163" t="s">
        <v>176</v>
      </c>
      <c r="E128" s="34"/>
      <c r="F128" s="164" t="s">
        <v>1590</v>
      </c>
      <c r="G128" s="34"/>
      <c r="H128" s="34"/>
      <c r="I128" s="160"/>
      <c r="J128" s="34"/>
      <c r="K128" s="34"/>
      <c r="L128" s="35"/>
      <c r="M128" s="161"/>
      <c r="N128" s="162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176</v>
      </c>
      <c r="AU128" s="19" t="s">
        <v>85</v>
      </c>
    </row>
    <row r="129" spans="1:65" s="13" customFormat="1">
      <c r="B129" s="165"/>
      <c r="D129" s="158" t="s">
        <v>178</v>
      </c>
      <c r="E129" s="166" t="s">
        <v>3</v>
      </c>
      <c r="F129" s="167" t="s">
        <v>1591</v>
      </c>
      <c r="H129" s="166" t="s">
        <v>3</v>
      </c>
      <c r="I129" s="168"/>
      <c r="L129" s="165"/>
      <c r="M129" s="169"/>
      <c r="N129" s="170"/>
      <c r="O129" s="170"/>
      <c r="P129" s="170"/>
      <c r="Q129" s="170"/>
      <c r="R129" s="170"/>
      <c r="S129" s="170"/>
      <c r="T129" s="171"/>
      <c r="AT129" s="166" t="s">
        <v>178</v>
      </c>
      <c r="AU129" s="166" t="s">
        <v>85</v>
      </c>
      <c r="AV129" s="13" t="s">
        <v>83</v>
      </c>
      <c r="AW129" s="13" t="s">
        <v>37</v>
      </c>
      <c r="AX129" s="13" t="s">
        <v>76</v>
      </c>
      <c r="AY129" s="166" t="s">
        <v>159</v>
      </c>
    </row>
    <row r="130" spans="1:65" s="14" customFormat="1">
      <c r="B130" s="172"/>
      <c r="D130" s="158" t="s">
        <v>178</v>
      </c>
      <c r="E130" s="173" t="s">
        <v>3</v>
      </c>
      <c r="F130" s="174" t="s">
        <v>83</v>
      </c>
      <c r="H130" s="175">
        <v>1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178</v>
      </c>
      <c r="AU130" s="173" t="s">
        <v>85</v>
      </c>
      <c r="AV130" s="14" t="s">
        <v>85</v>
      </c>
      <c r="AW130" s="14" t="s">
        <v>37</v>
      </c>
      <c r="AX130" s="14" t="s">
        <v>76</v>
      </c>
      <c r="AY130" s="173" t="s">
        <v>159</v>
      </c>
    </row>
    <row r="131" spans="1:65" s="15" customFormat="1">
      <c r="B131" s="180"/>
      <c r="D131" s="158" t="s">
        <v>178</v>
      </c>
      <c r="E131" s="181" t="s">
        <v>3</v>
      </c>
      <c r="F131" s="182" t="s">
        <v>182</v>
      </c>
      <c r="H131" s="183">
        <v>1</v>
      </c>
      <c r="I131" s="184"/>
      <c r="L131" s="180"/>
      <c r="M131" s="185"/>
      <c r="N131" s="186"/>
      <c r="O131" s="186"/>
      <c r="P131" s="186"/>
      <c r="Q131" s="186"/>
      <c r="R131" s="186"/>
      <c r="S131" s="186"/>
      <c r="T131" s="187"/>
      <c r="AT131" s="181" t="s">
        <v>178</v>
      </c>
      <c r="AU131" s="181" t="s">
        <v>85</v>
      </c>
      <c r="AV131" s="15" t="s">
        <v>174</v>
      </c>
      <c r="AW131" s="15" t="s">
        <v>37</v>
      </c>
      <c r="AX131" s="15" t="s">
        <v>83</v>
      </c>
      <c r="AY131" s="181" t="s">
        <v>159</v>
      </c>
    </row>
    <row r="132" spans="1:65" s="2" customFormat="1" ht="16.5" customHeight="1">
      <c r="A132" s="34"/>
      <c r="B132" s="144"/>
      <c r="C132" s="145" t="s">
        <v>221</v>
      </c>
      <c r="D132" s="145" t="s">
        <v>161</v>
      </c>
      <c r="E132" s="146" t="s">
        <v>1592</v>
      </c>
      <c r="F132" s="147" t="s">
        <v>1593</v>
      </c>
      <c r="G132" s="148" t="s">
        <v>164</v>
      </c>
      <c r="H132" s="149">
        <v>1</v>
      </c>
      <c r="I132" s="150"/>
      <c r="J132" s="151">
        <f>ROUND(I132*H132,2)</f>
        <v>0</v>
      </c>
      <c r="K132" s="147" t="s">
        <v>173</v>
      </c>
      <c r="L132" s="35"/>
      <c r="M132" s="152" t="s">
        <v>3</v>
      </c>
      <c r="N132" s="153" t="s">
        <v>47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1552</v>
      </c>
      <c r="AT132" s="156" t="s">
        <v>161</v>
      </c>
      <c r="AU132" s="156" t="s">
        <v>85</v>
      </c>
      <c r="AY132" s="19" t="s">
        <v>159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83</v>
      </c>
      <c r="BK132" s="157">
        <f>ROUND(I132*H132,2)</f>
        <v>0</v>
      </c>
      <c r="BL132" s="19" t="s">
        <v>1552</v>
      </c>
      <c r="BM132" s="156" t="s">
        <v>1594</v>
      </c>
    </row>
    <row r="133" spans="1:65" s="2" customFormat="1">
      <c r="A133" s="34"/>
      <c r="B133" s="35"/>
      <c r="C133" s="34"/>
      <c r="D133" s="163" t="s">
        <v>176</v>
      </c>
      <c r="E133" s="34"/>
      <c r="F133" s="164" t="s">
        <v>1595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176</v>
      </c>
      <c r="AU133" s="19" t="s">
        <v>85</v>
      </c>
    </row>
    <row r="134" spans="1:65" s="13" customFormat="1">
      <c r="B134" s="165"/>
      <c r="D134" s="158" t="s">
        <v>178</v>
      </c>
      <c r="E134" s="166" t="s">
        <v>3</v>
      </c>
      <c r="F134" s="167" t="s">
        <v>1596</v>
      </c>
      <c r="H134" s="166" t="s">
        <v>3</v>
      </c>
      <c r="I134" s="168"/>
      <c r="L134" s="165"/>
      <c r="M134" s="169"/>
      <c r="N134" s="170"/>
      <c r="O134" s="170"/>
      <c r="P134" s="170"/>
      <c r="Q134" s="170"/>
      <c r="R134" s="170"/>
      <c r="S134" s="170"/>
      <c r="T134" s="171"/>
      <c r="AT134" s="166" t="s">
        <v>178</v>
      </c>
      <c r="AU134" s="166" t="s">
        <v>85</v>
      </c>
      <c r="AV134" s="13" t="s">
        <v>83</v>
      </c>
      <c r="AW134" s="13" t="s">
        <v>37</v>
      </c>
      <c r="AX134" s="13" t="s">
        <v>76</v>
      </c>
      <c r="AY134" s="166" t="s">
        <v>159</v>
      </c>
    </row>
    <row r="135" spans="1:65" s="14" customFormat="1">
      <c r="B135" s="172"/>
      <c r="D135" s="158" t="s">
        <v>178</v>
      </c>
      <c r="E135" s="173" t="s">
        <v>3</v>
      </c>
      <c r="F135" s="174" t="s">
        <v>83</v>
      </c>
      <c r="H135" s="175">
        <v>1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178</v>
      </c>
      <c r="AU135" s="173" t="s">
        <v>85</v>
      </c>
      <c r="AV135" s="14" t="s">
        <v>85</v>
      </c>
      <c r="AW135" s="14" t="s">
        <v>37</v>
      </c>
      <c r="AX135" s="14" t="s">
        <v>76</v>
      </c>
      <c r="AY135" s="173" t="s">
        <v>159</v>
      </c>
    </row>
    <row r="136" spans="1:65" s="15" customFormat="1">
      <c r="B136" s="180"/>
      <c r="D136" s="158" t="s">
        <v>178</v>
      </c>
      <c r="E136" s="181" t="s">
        <v>3</v>
      </c>
      <c r="F136" s="182" t="s">
        <v>182</v>
      </c>
      <c r="H136" s="183">
        <v>1</v>
      </c>
      <c r="I136" s="184"/>
      <c r="L136" s="180"/>
      <c r="M136" s="185"/>
      <c r="N136" s="186"/>
      <c r="O136" s="186"/>
      <c r="P136" s="186"/>
      <c r="Q136" s="186"/>
      <c r="R136" s="186"/>
      <c r="S136" s="186"/>
      <c r="T136" s="187"/>
      <c r="AT136" s="181" t="s">
        <v>178</v>
      </c>
      <c r="AU136" s="181" t="s">
        <v>85</v>
      </c>
      <c r="AV136" s="15" t="s">
        <v>174</v>
      </c>
      <c r="AW136" s="15" t="s">
        <v>37</v>
      </c>
      <c r="AX136" s="15" t="s">
        <v>83</v>
      </c>
      <c r="AY136" s="181" t="s">
        <v>159</v>
      </c>
    </row>
    <row r="137" spans="1:65" s="2" customFormat="1" ht="16.5" customHeight="1">
      <c r="A137" s="34"/>
      <c r="B137" s="144"/>
      <c r="C137" s="145" t="s">
        <v>230</v>
      </c>
      <c r="D137" s="145" t="s">
        <v>161</v>
      </c>
      <c r="E137" s="146" t="s">
        <v>1597</v>
      </c>
      <c r="F137" s="147" t="s">
        <v>1598</v>
      </c>
      <c r="G137" s="148" t="s">
        <v>164</v>
      </c>
      <c r="H137" s="149">
        <v>1</v>
      </c>
      <c r="I137" s="150"/>
      <c r="J137" s="151">
        <f>ROUND(I137*H137,2)</f>
        <v>0</v>
      </c>
      <c r="K137" s="147" t="s">
        <v>173</v>
      </c>
      <c r="L137" s="35"/>
      <c r="M137" s="152" t="s">
        <v>3</v>
      </c>
      <c r="N137" s="153" t="s">
        <v>47</v>
      </c>
      <c r="O137" s="55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1552</v>
      </c>
      <c r="AT137" s="156" t="s">
        <v>161</v>
      </c>
      <c r="AU137" s="156" t="s">
        <v>85</v>
      </c>
      <c r="AY137" s="19" t="s">
        <v>159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83</v>
      </c>
      <c r="BK137" s="157">
        <f>ROUND(I137*H137,2)</f>
        <v>0</v>
      </c>
      <c r="BL137" s="19" t="s">
        <v>1552</v>
      </c>
      <c r="BM137" s="156" t="s">
        <v>1599</v>
      </c>
    </row>
    <row r="138" spans="1:65" s="2" customFormat="1">
      <c r="A138" s="34"/>
      <c r="B138" s="35"/>
      <c r="C138" s="34"/>
      <c r="D138" s="163" t="s">
        <v>176</v>
      </c>
      <c r="E138" s="34"/>
      <c r="F138" s="164" t="s">
        <v>1600</v>
      </c>
      <c r="G138" s="34"/>
      <c r="H138" s="34"/>
      <c r="I138" s="160"/>
      <c r="J138" s="34"/>
      <c r="K138" s="34"/>
      <c r="L138" s="35"/>
      <c r="M138" s="161"/>
      <c r="N138" s="162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176</v>
      </c>
      <c r="AU138" s="19" t="s">
        <v>85</v>
      </c>
    </row>
    <row r="139" spans="1:65" s="13" customFormat="1">
      <c r="B139" s="165"/>
      <c r="D139" s="158" t="s">
        <v>178</v>
      </c>
      <c r="E139" s="166" t="s">
        <v>3</v>
      </c>
      <c r="F139" s="167" t="s">
        <v>1601</v>
      </c>
      <c r="H139" s="166" t="s">
        <v>3</v>
      </c>
      <c r="I139" s="168"/>
      <c r="L139" s="165"/>
      <c r="M139" s="169"/>
      <c r="N139" s="170"/>
      <c r="O139" s="170"/>
      <c r="P139" s="170"/>
      <c r="Q139" s="170"/>
      <c r="R139" s="170"/>
      <c r="S139" s="170"/>
      <c r="T139" s="171"/>
      <c r="AT139" s="166" t="s">
        <v>178</v>
      </c>
      <c r="AU139" s="166" t="s">
        <v>85</v>
      </c>
      <c r="AV139" s="13" t="s">
        <v>83</v>
      </c>
      <c r="AW139" s="13" t="s">
        <v>37</v>
      </c>
      <c r="AX139" s="13" t="s">
        <v>76</v>
      </c>
      <c r="AY139" s="166" t="s">
        <v>159</v>
      </c>
    </row>
    <row r="140" spans="1:65" s="14" customFormat="1">
      <c r="B140" s="172"/>
      <c r="D140" s="158" t="s">
        <v>178</v>
      </c>
      <c r="E140" s="173" t="s">
        <v>3</v>
      </c>
      <c r="F140" s="174" t="s">
        <v>83</v>
      </c>
      <c r="H140" s="175">
        <v>1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178</v>
      </c>
      <c r="AU140" s="173" t="s">
        <v>85</v>
      </c>
      <c r="AV140" s="14" t="s">
        <v>85</v>
      </c>
      <c r="AW140" s="14" t="s">
        <v>37</v>
      </c>
      <c r="AX140" s="14" t="s">
        <v>76</v>
      </c>
      <c r="AY140" s="173" t="s">
        <v>159</v>
      </c>
    </row>
    <row r="141" spans="1:65" s="15" customFormat="1">
      <c r="B141" s="180"/>
      <c r="D141" s="158" t="s">
        <v>178</v>
      </c>
      <c r="E141" s="181" t="s">
        <v>3</v>
      </c>
      <c r="F141" s="182" t="s">
        <v>182</v>
      </c>
      <c r="H141" s="183">
        <v>1</v>
      </c>
      <c r="I141" s="184"/>
      <c r="L141" s="180"/>
      <c r="M141" s="185"/>
      <c r="N141" s="186"/>
      <c r="O141" s="186"/>
      <c r="P141" s="186"/>
      <c r="Q141" s="186"/>
      <c r="R141" s="186"/>
      <c r="S141" s="186"/>
      <c r="T141" s="187"/>
      <c r="AT141" s="181" t="s">
        <v>178</v>
      </c>
      <c r="AU141" s="181" t="s">
        <v>85</v>
      </c>
      <c r="AV141" s="15" t="s">
        <v>174</v>
      </c>
      <c r="AW141" s="15" t="s">
        <v>37</v>
      </c>
      <c r="AX141" s="15" t="s">
        <v>83</v>
      </c>
      <c r="AY141" s="181" t="s">
        <v>159</v>
      </c>
    </row>
    <row r="142" spans="1:65" s="12" customFormat="1" ht="22.9" customHeight="1">
      <c r="B142" s="131"/>
      <c r="D142" s="132" t="s">
        <v>75</v>
      </c>
      <c r="E142" s="142" t="s">
        <v>1602</v>
      </c>
      <c r="F142" s="142" t="s">
        <v>1603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SUM(P143:P153)</f>
        <v>0</v>
      </c>
      <c r="Q142" s="137"/>
      <c r="R142" s="138">
        <f>SUM(R143:R153)</f>
        <v>0</v>
      </c>
      <c r="S142" s="137"/>
      <c r="T142" s="139">
        <f>SUM(T143:T153)</f>
        <v>0</v>
      </c>
      <c r="AR142" s="132" t="s">
        <v>195</v>
      </c>
      <c r="AT142" s="140" t="s">
        <v>75</v>
      </c>
      <c r="AU142" s="140" t="s">
        <v>83</v>
      </c>
      <c r="AY142" s="132" t="s">
        <v>159</v>
      </c>
      <c r="BK142" s="141">
        <f>SUM(BK143:BK153)</f>
        <v>0</v>
      </c>
    </row>
    <row r="143" spans="1:65" s="2" customFormat="1" ht="16.5" customHeight="1">
      <c r="A143" s="34"/>
      <c r="B143" s="144"/>
      <c r="C143" s="145" t="s">
        <v>239</v>
      </c>
      <c r="D143" s="145" t="s">
        <v>161</v>
      </c>
      <c r="E143" s="146" t="s">
        <v>1604</v>
      </c>
      <c r="F143" s="147" t="s">
        <v>1605</v>
      </c>
      <c r="G143" s="148" t="s">
        <v>164</v>
      </c>
      <c r="H143" s="149">
        <v>1</v>
      </c>
      <c r="I143" s="150"/>
      <c r="J143" s="151">
        <f>ROUND(I143*H143,2)</f>
        <v>0</v>
      </c>
      <c r="K143" s="147" t="s">
        <v>173</v>
      </c>
      <c r="L143" s="35"/>
      <c r="M143" s="152" t="s">
        <v>3</v>
      </c>
      <c r="N143" s="153" t="s">
        <v>47</v>
      </c>
      <c r="O143" s="55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1552</v>
      </c>
      <c r="AT143" s="156" t="s">
        <v>161</v>
      </c>
      <c r="AU143" s="156" t="s">
        <v>85</v>
      </c>
      <c r="AY143" s="19" t="s">
        <v>159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83</v>
      </c>
      <c r="BK143" s="157">
        <f>ROUND(I143*H143,2)</f>
        <v>0</v>
      </c>
      <c r="BL143" s="19" t="s">
        <v>1552</v>
      </c>
      <c r="BM143" s="156" t="s">
        <v>1606</v>
      </c>
    </row>
    <row r="144" spans="1:65" s="2" customFormat="1">
      <c r="A144" s="34"/>
      <c r="B144" s="35"/>
      <c r="C144" s="34"/>
      <c r="D144" s="163" t="s">
        <v>176</v>
      </c>
      <c r="E144" s="34"/>
      <c r="F144" s="164" t="s">
        <v>1607</v>
      </c>
      <c r="G144" s="34"/>
      <c r="H144" s="34"/>
      <c r="I144" s="160"/>
      <c r="J144" s="34"/>
      <c r="K144" s="34"/>
      <c r="L144" s="35"/>
      <c r="M144" s="161"/>
      <c r="N144" s="162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176</v>
      </c>
      <c r="AU144" s="19" t="s">
        <v>85</v>
      </c>
    </row>
    <row r="145" spans="1:65" s="13" customFormat="1">
      <c r="B145" s="165"/>
      <c r="D145" s="158" t="s">
        <v>178</v>
      </c>
      <c r="E145" s="166" t="s">
        <v>3</v>
      </c>
      <c r="F145" s="167" t="s">
        <v>1608</v>
      </c>
      <c r="H145" s="166" t="s">
        <v>3</v>
      </c>
      <c r="I145" s="168"/>
      <c r="L145" s="165"/>
      <c r="M145" s="169"/>
      <c r="N145" s="170"/>
      <c r="O145" s="170"/>
      <c r="P145" s="170"/>
      <c r="Q145" s="170"/>
      <c r="R145" s="170"/>
      <c r="S145" s="170"/>
      <c r="T145" s="171"/>
      <c r="AT145" s="166" t="s">
        <v>178</v>
      </c>
      <c r="AU145" s="166" t="s">
        <v>85</v>
      </c>
      <c r="AV145" s="13" t="s">
        <v>83</v>
      </c>
      <c r="AW145" s="13" t="s">
        <v>37</v>
      </c>
      <c r="AX145" s="13" t="s">
        <v>76</v>
      </c>
      <c r="AY145" s="166" t="s">
        <v>159</v>
      </c>
    </row>
    <row r="146" spans="1:65" s="14" customFormat="1">
      <c r="B146" s="172"/>
      <c r="D146" s="158" t="s">
        <v>178</v>
      </c>
      <c r="E146" s="173" t="s">
        <v>3</v>
      </c>
      <c r="F146" s="174" t="s">
        <v>83</v>
      </c>
      <c r="H146" s="175">
        <v>1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178</v>
      </c>
      <c r="AU146" s="173" t="s">
        <v>85</v>
      </c>
      <c r="AV146" s="14" t="s">
        <v>85</v>
      </c>
      <c r="AW146" s="14" t="s">
        <v>37</v>
      </c>
      <c r="AX146" s="14" t="s">
        <v>76</v>
      </c>
      <c r="AY146" s="173" t="s">
        <v>159</v>
      </c>
    </row>
    <row r="147" spans="1:65" s="15" customFormat="1">
      <c r="B147" s="180"/>
      <c r="D147" s="158" t="s">
        <v>178</v>
      </c>
      <c r="E147" s="181" t="s">
        <v>3</v>
      </c>
      <c r="F147" s="182" t="s">
        <v>182</v>
      </c>
      <c r="H147" s="183">
        <v>1</v>
      </c>
      <c r="I147" s="184"/>
      <c r="L147" s="180"/>
      <c r="M147" s="185"/>
      <c r="N147" s="186"/>
      <c r="O147" s="186"/>
      <c r="P147" s="186"/>
      <c r="Q147" s="186"/>
      <c r="R147" s="186"/>
      <c r="S147" s="186"/>
      <c r="T147" s="187"/>
      <c r="AT147" s="181" t="s">
        <v>178</v>
      </c>
      <c r="AU147" s="181" t="s">
        <v>85</v>
      </c>
      <c r="AV147" s="15" t="s">
        <v>174</v>
      </c>
      <c r="AW147" s="15" t="s">
        <v>37</v>
      </c>
      <c r="AX147" s="15" t="s">
        <v>83</v>
      </c>
      <c r="AY147" s="181" t="s">
        <v>159</v>
      </c>
    </row>
    <row r="148" spans="1:65" s="2" customFormat="1" ht="16.5" customHeight="1">
      <c r="A148" s="34"/>
      <c r="B148" s="144"/>
      <c r="C148" s="145" t="s">
        <v>247</v>
      </c>
      <c r="D148" s="145" t="s">
        <v>161</v>
      </c>
      <c r="E148" s="146" t="s">
        <v>1609</v>
      </c>
      <c r="F148" s="147" t="s">
        <v>1610</v>
      </c>
      <c r="G148" s="148" t="s">
        <v>164</v>
      </c>
      <c r="H148" s="149">
        <v>1</v>
      </c>
      <c r="I148" s="150"/>
      <c r="J148" s="151">
        <f>ROUND(I148*H148,2)</f>
        <v>0</v>
      </c>
      <c r="K148" s="147" t="s">
        <v>173</v>
      </c>
      <c r="L148" s="35"/>
      <c r="M148" s="152" t="s">
        <v>3</v>
      </c>
      <c r="N148" s="153" t="s">
        <v>47</v>
      </c>
      <c r="O148" s="55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1552</v>
      </c>
      <c r="AT148" s="156" t="s">
        <v>161</v>
      </c>
      <c r="AU148" s="156" t="s">
        <v>85</v>
      </c>
      <c r="AY148" s="19" t="s">
        <v>159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83</v>
      </c>
      <c r="BK148" s="157">
        <f>ROUND(I148*H148,2)</f>
        <v>0</v>
      </c>
      <c r="BL148" s="19" t="s">
        <v>1552</v>
      </c>
      <c r="BM148" s="156" t="s">
        <v>1611</v>
      </c>
    </row>
    <row r="149" spans="1:65" s="2" customFormat="1">
      <c r="A149" s="34"/>
      <c r="B149" s="35"/>
      <c r="C149" s="34"/>
      <c r="D149" s="163" t="s">
        <v>176</v>
      </c>
      <c r="E149" s="34"/>
      <c r="F149" s="164" t="s">
        <v>1612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176</v>
      </c>
      <c r="AU149" s="19" t="s">
        <v>85</v>
      </c>
    </row>
    <row r="150" spans="1:65" s="13" customFormat="1">
      <c r="B150" s="165"/>
      <c r="D150" s="158" t="s">
        <v>178</v>
      </c>
      <c r="E150" s="166" t="s">
        <v>3</v>
      </c>
      <c r="F150" s="167" t="s">
        <v>1613</v>
      </c>
      <c r="H150" s="166" t="s">
        <v>3</v>
      </c>
      <c r="I150" s="168"/>
      <c r="L150" s="165"/>
      <c r="M150" s="169"/>
      <c r="N150" s="170"/>
      <c r="O150" s="170"/>
      <c r="P150" s="170"/>
      <c r="Q150" s="170"/>
      <c r="R150" s="170"/>
      <c r="S150" s="170"/>
      <c r="T150" s="171"/>
      <c r="AT150" s="166" t="s">
        <v>178</v>
      </c>
      <c r="AU150" s="166" t="s">
        <v>85</v>
      </c>
      <c r="AV150" s="13" t="s">
        <v>83</v>
      </c>
      <c r="AW150" s="13" t="s">
        <v>37</v>
      </c>
      <c r="AX150" s="13" t="s">
        <v>76</v>
      </c>
      <c r="AY150" s="166" t="s">
        <v>159</v>
      </c>
    </row>
    <row r="151" spans="1:65" s="13" customFormat="1">
      <c r="B151" s="165"/>
      <c r="D151" s="158" t="s">
        <v>178</v>
      </c>
      <c r="E151" s="166" t="s">
        <v>3</v>
      </c>
      <c r="F151" s="167" t="s">
        <v>1562</v>
      </c>
      <c r="H151" s="166" t="s">
        <v>3</v>
      </c>
      <c r="I151" s="168"/>
      <c r="L151" s="165"/>
      <c r="M151" s="169"/>
      <c r="N151" s="170"/>
      <c r="O151" s="170"/>
      <c r="P151" s="170"/>
      <c r="Q151" s="170"/>
      <c r="R151" s="170"/>
      <c r="S151" s="170"/>
      <c r="T151" s="171"/>
      <c r="AT151" s="166" t="s">
        <v>178</v>
      </c>
      <c r="AU151" s="166" t="s">
        <v>85</v>
      </c>
      <c r="AV151" s="13" t="s">
        <v>83</v>
      </c>
      <c r="AW151" s="13" t="s">
        <v>37</v>
      </c>
      <c r="AX151" s="13" t="s">
        <v>76</v>
      </c>
      <c r="AY151" s="166" t="s">
        <v>159</v>
      </c>
    </row>
    <row r="152" spans="1:65" s="14" customFormat="1">
      <c r="B152" s="172"/>
      <c r="D152" s="158" t="s">
        <v>178</v>
      </c>
      <c r="E152" s="173" t="s">
        <v>3</v>
      </c>
      <c r="F152" s="174" t="s">
        <v>83</v>
      </c>
      <c r="H152" s="175">
        <v>1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3" t="s">
        <v>178</v>
      </c>
      <c r="AU152" s="173" t="s">
        <v>85</v>
      </c>
      <c r="AV152" s="14" t="s">
        <v>85</v>
      </c>
      <c r="AW152" s="14" t="s">
        <v>37</v>
      </c>
      <c r="AX152" s="14" t="s">
        <v>76</v>
      </c>
      <c r="AY152" s="173" t="s">
        <v>159</v>
      </c>
    </row>
    <row r="153" spans="1:65" s="15" customFormat="1">
      <c r="B153" s="180"/>
      <c r="D153" s="158" t="s">
        <v>178</v>
      </c>
      <c r="E153" s="181" t="s">
        <v>3</v>
      </c>
      <c r="F153" s="182" t="s">
        <v>182</v>
      </c>
      <c r="H153" s="183">
        <v>1</v>
      </c>
      <c r="I153" s="184"/>
      <c r="L153" s="180"/>
      <c r="M153" s="198"/>
      <c r="N153" s="199"/>
      <c r="O153" s="199"/>
      <c r="P153" s="199"/>
      <c r="Q153" s="199"/>
      <c r="R153" s="199"/>
      <c r="S153" s="199"/>
      <c r="T153" s="200"/>
      <c r="AT153" s="181" t="s">
        <v>178</v>
      </c>
      <c r="AU153" s="181" t="s">
        <v>85</v>
      </c>
      <c r="AV153" s="15" t="s">
        <v>174</v>
      </c>
      <c r="AW153" s="15" t="s">
        <v>37</v>
      </c>
      <c r="AX153" s="15" t="s">
        <v>83</v>
      </c>
      <c r="AY153" s="181" t="s">
        <v>159</v>
      </c>
    </row>
    <row r="154" spans="1:65" s="2" customFormat="1" ht="6.95" customHeight="1">
      <c r="A154" s="34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89:K153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/>
    <hyperlink ref="F100" r:id="rId2"/>
    <hyperlink ref="F106" r:id="rId3"/>
    <hyperlink ref="F111" r:id="rId4"/>
    <hyperlink ref="F116" r:id="rId5"/>
    <hyperlink ref="F122" r:id="rId6"/>
    <hyperlink ref="F128" r:id="rId7"/>
    <hyperlink ref="F133" r:id="rId8"/>
    <hyperlink ref="F138" r:id="rId9"/>
    <hyperlink ref="F144" r:id="rId10"/>
    <hyperlink ref="F149" r:id="rId11"/>
  </hyperlinks>
  <pageMargins left="0.39374999999999999" right="0.39374999999999999" top="0.39374999999999999" bottom="0.39374999999999999" header="0" footer="0"/>
  <pageSetup paperSize="9" scale="84" fitToHeight="100" orientation="landscape" blackAndWhite="1" r:id="rId12"/>
  <headerFooter>
    <oddFooter>&amp;CStrana &amp;P z &amp;N</oddFooter>
  </headerFooter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s="1" customFormat="1" ht="37.5" customHeight="1"/>
    <row r="2" spans="2:11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7" customFormat="1" ht="45" customHeight="1">
      <c r="B3" s="222"/>
      <c r="C3" s="346" t="s">
        <v>1614</v>
      </c>
      <c r="D3" s="346"/>
      <c r="E3" s="346"/>
      <c r="F3" s="346"/>
      <c r="G3" s="346"/>
      <c r="H3" s="346"/>
      <c r="I3" s="346"/>
      <c r="J3" s="346"/>
      <c r="K3" s="223"/>
    </row>
    <row r="4" spans="2:11" s="1" customFormat="1" ht="25.5" customHeight="1">
      <c r="B4" s="224"/>
      <c r="C4" s="347" t="s">
        <v>1615</v>
      </c>
      <c r="D4" s="347"/>
      <c r="E4" s="347"/>
      <c r="F4" s="347"/>
      <c r="G4" s="347"/>
      <c r="H4" s="347"/>
      <c r="I4" s="347"/>
      <c r="J4" s="347"/>
      <c r="K4" s="225"/>
    </row>
    <row r="5" spans="2:11" s="1" customFormat="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s="1" customFormat="1" ht="15" customHeight="1">
      <c r="B6" s="224"/>
      <c r="C6" s="345" t="s">
        <v>1616</v>
      </c>
      <c r="D6" s="345"/>
      <c r="E6" s="345"/>
      <c r="F6" s="345"/>
      <c r="G6" s="345"/>
      <c r="H6" s="345"/>
      <c r="I6" s="345"/>
      <c r="J6" s="345"/>
      <c r="K6" s="225"/>
    </row>
    <row r="7" spans="2:11" s="1" customFormat="1" ht="15" customHeight="1">
      <c r="B7" s="228"/>
      <c r="C7" s="345" t="s">
        <v>1617</v>
      </c>
      <c r="D7" s="345"/>
      <c r="E7" s="345"/>
      <c r="F7" s="345"/>
      <c r="G7" s="345"/>
      <c r="H7" s="345"/>
      <c r="I7" s="345"/>
      <c r="J7" s="345"/>
      <c r="K7" s="225"/>
    </row>
    <row r="8" spans="2:11" s="1" customFormat="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s="1" customFormat="1" ht="15" customHeight="1">
      <c r="B9" s="228"/>
      <c r="C9" s="345" t="s">
        <v>1618</v>
      </c>
      <c r="D9" s="345"/>
      <c r="E9" s="345"/>
      <c r="F9" s="345"/>
      <c r="G9" s="345"/>
      <c r="H9" s="345"/>
      <c r="I9" s="345"/>
      <c r="J9" s="345"/>
      <c r="K9" s="225"/>
    </row>
    <row r="10" spans="2:11" s="1" customFormat="1" ht="15" customHeight="1">
      <c r="B10" s="228"/>
      <c r="C10" s="227"/>
      <c r="D10" s="345" t="s">
        <v>1619</v>
      </c>
      <c r="E10" s="345"/>
      <c r="F10" s="345"/>
      <c r="G10" s="345"/>
      <c r="H10" s="345"/>
      <c r="I10" s="345"/>
      <c r="J10" s="345"/>
      <c r="K10" s="225"/>
    </row>
    <row r="11" spans="2:11" s="1" customFormat="1" ht="15" customHeight="1">
      <c r="B11" s="228"/>
      <c r="C11" s="229"/>
      <c r="D11" s="345" t="s">
        <v>1620</v>
      </c>
      <c r="E11" s="345"/>
      <c r="F11" s="345"/>
      <c r="G11" s="345"/>
      <c r="H11" s="345"/>
      <c r="I11" s="345"/>
      <c r="J11" s="345"/>
      <c r="K11" s="225"/>
    </row>
    <row r="12" spans="2:11" s="1" customFormat="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s="1" customFormat="1" ht="15" customHeight="1">
      <c r="B13" s="228"/>
      <c r="C13" s="229"/>
      <c r="D13" s="230" t="s">
        <v>1621</v>
      </c>
      <c r="E13" s="227"/>
      <c r="F13" s="227"/>
      <c r="G13" s="227"/>
      <c r="H13" s="227"/>
      <c r="I13" s="227"/>
      <c r="J13" s="227"/>
      <c r="K13" s="225"/>
    </row>
    <row r="14" spans="2:11" s="1" customFormat="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s="1" customFormat="1" ht="15" customHeight="1">
      <c r="B15" s="228"/>
      <c r="C15" s="229"/>
      <c r="D15" s="345" t="s">
        <v>1622</v>
      </c>
      <c r="E15" s="345"/>
      <c r="F15" s="345"/>
      <c r="G15" s="345"/>
      <c r="H15" s="345"/>
      <c r="I15" s="345"/>
      <c r="J15" s="345"/>
      <c r="K15" s="225"/>
    </row>
    <row r="16" spans="2:11" s="1" customFormat="1" ht="15" customHeight="1">
      <c r="B16" s="228"/>
      <c r="C16" s="229"/>
      <c r="D16" s="345" t="s">
        <v>1623</v>
      </c>
      <c r="E16" s="345"/>
      <c r="F16" s="345"/>
      <c r="G16" s="345"/>
      <c r="H16" s="345"/>
      <c r="I16" s="345"/>
      <c r="J16" s="345"/>
      <c r="K16" s="225"/>
    </row>
    <row r="17" spans="2:11" s="1" customFormat="1" ht="15" customHeight="1">
      <c r="B17" s="228"/>
      <c r="C17" s="229"/>
      <c r="D17" s="345" t="s">
        <v>1624</v>
      </c>
      <c r="E17" s="345"/>
      <c r="F17" s="345"/>
      <c r="G17" s="345"/>
      <c r="H17" s="345"/>
      <c r="I17" s="345"/>
      <c r="J17" s="345"/>
      <c r="K17" s="225"/>
    </row>
    <row r="18" spans="2:11" s="1" customFormat="1" ht="15" customHeight="1">
      <c r="B18" s="228"/>
      <c r="C18" s="229"/>
      <c r="D18" s="229"/>
      <c r="E18" s="231" t="s">
        <v>82</v>
      </c>
      <c r="F18" s="345" t="s">
        <v>1625</v>
      </c>
      <c r="G18" s="345"/>
      <c r="H18" s="345"/>
      <c r="I18" s="345"/>
      <c r="J18" s="345"/>
      <c r="K18" s="225"/>
    </row>
    <row r="19" spans="2:11" s="1" customFormat="1" ht="15" customHeight="1">
      <c r="B19" s="228"/>
      <c r="C19" s="229"/>
      <c r="D19" s="229"/>
      <c r="E19" s="231" t="s">
        <v>1626</v>
      </c>
      <c r="F19" s="345" t="s">
        <v>1627</v>
      </c>
      <c r="G19" s="345"/>
      <c r="H19" s="345"/>
      <c r="I19" s="345"/>
      <c r="J19" s="345"/>
      <c r="K19" s="225"/>
    </row>
    <row r="20" spans="2:11" s="1" customFormat="1" ht="15" customHeight="1">
      <c r="B20" s="228"/>
      <c r="C20" s="229"/>
      <c r="D20" s="229"/>
      <c r="E20" s="231" t="s">
        <v>1628</v>
      </c>
      <c r="F20" s="345" t="s">
        <v>1629</v>
      </c>
      <c r="G20" s="345"/>
      <c r="H20" s="345"/>
      <c r="I20" s="345"/>
      <c r="J20" s="345"/>
      <c r="K20" s="225"/>
    </row>
    <row r="21" spans="2:11" s="1" customFormat="1" ht="15" customHeight="1">
      <c r="B21" s="228"/>
      <c r="C21" s="229"/>
      <c r="D21" s="229"/>
      <c r="E21" s="231" t="s">
        <v>1630</v>
      </c>
      <c r="F21" s="345" t="s">
        <v>1631</v>
      </c>
      <c r="G21" s="345"/>
      <c r="H21" s="345"/>
      <c r="I21" s="345"/>
      <c r="J21" s="345"/>
      <c r="K21" s="225"/>
    </row>
    <row r="22" spans="2:11" s="1" customFormat="1" ht="15" customHeight="1">
      <c r="B22" s="228"/>
      <c r="C22" s="229"/>
      <c r="D22" s="229"/>
      <c r="E22" s="231" t="s">
        <v>1632</v>
      </c>
      <c r="F22" s="345" t="s">
        <v>1633</v>
      </c>
      <c r="G22" s="345"/>
      <c r="H22" s="345"/>
      <c r="I22" s="345"/>
      <c r="J22" s="345"/>
      <c r="K22" s="225"/>
    </row>
    <row r="23" spans="2:11" s="1" customFormat="1" ht="15" customHeight="1">
      <c r="B23" s="228"/>
      <c r="C23" s="229"/>
      <c r="D23" s="229"/>
      <c r="E23" s="231" t="s">
        <v>89</v>
      </c>
      <c r="F23" s="345" t="s">
        <v>1634</v>
      </c>
      <c r="G23" s="345"/>
      <c r="H23" s="345"/>
      <c r="I23" s="345"/>
      <c r="J23" s="345"/>
      <c r="K23" s="225"/>
    </row>
    <row r="24" spans="2:11" s="1" customFormat="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s="1" customFormat="1" ht="15" customHeight="1">
      <c r="B25" s="228"/>
      <c r="C25" s="345" t="s">
        <v>1635</v>
      </c>
      <c r="D25" s="345"/>
      <c r="E25" s="345"/>
      <c r="F25" s="345"/>
      <c r="G25" s="345"/>
      <c r="H25" s="345"/>
      <c r="I25" s="345"/>
      <c r="J25" s="345"/>
      <c r="K25" s="225"/>
    </row>
    <row r="26" spans="2:11" s="1" customFormat="1" ht="15" customHeight="1">
      <c r="B26" s="228"/>
      <c r="C26" s="345" t="s">
        <v>1636</v>
      </c>
      <c r="D26" s="345"/>
      <c r="E26" s="345"/>
      <c r="F26" s="345"/>
      <c r="G26" s="345"/>
      <c r="H26" s="345"/>
      <c r="I26" s="345"/>
      <c r="J26" s="345"/>
      <c r="K26" s="225"/>
    </row>
    <row r="27" spans="2:11" s="1" customFormat="1" ht="15" customHeight="1">
      <c r="B27" s="228"/>
      <c r="C27" s="227"/>
      <c r="D27" s="345" t="s">
        <v>1637</v>
      </c>
      <c r="E27" s="345"/>
      <c r="F27" s="345"/>
      <c r="G27" s="345"/>
      <c r="H27" s="345"/>
      <c r="I27" s="345"/>
      <c r="J27" s="345"/>
      <c r="K27" s="225"/>
    </row>
    <row r="28" spans="2:11" s="1" customFormat="1" ht="15" customHeight="1">
      <c r="B28" s="228"/>
      <c r="C28" s="229"/>
      <c r="D28" s="345" t="s">
        <v>1638</v>
      </c>
      <c r="E28" s="345"/>
      <c r="F28" s="345"/>
      <c r="G28" s="345"/>
      <c r="H28" s="345"/>
      <c r="I28" s="345"/>
      <c r="J28" s="345"/>
      <c r="K28" s="225"/>
    </row>
    <row r="29" spans="2:11" s="1" customFormat="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s="1" customFormat="1" ht="15" customHeight="1">
      <c r="B30" s="228"/>
      <c r="C30" s="229"/>
      <c r="D30" s="345" t="s">
        <v>1639</v>
      </c>
      <c r="E30" s="345"/>
      <c r="F30" s="345"/>
      <c r="G30" s="345"/>
      <c r="H30" s="345"/>
      <c r="I30" s="345"/>
      <c r="J30" s="345"/>
      <c r="K30" s="225"/>
    </row>
    <row r="31" spans="2:11" s="1" customFormat="1" ht="15" customHeight="1">
      <c r="B31" s="228"/>
      <c r="C31" s="229"/>
      <c r="D31" s="345" t="s">
        <v>1640</v>
      </c>
      <c r="E31" s="345"/>
      <c r="F31" s="345"/>
      <c r="G31" s="345"/>
      <c r="H31" s="345"/>
      <c r="I31" s="345"/>
      <c r="J31" s="345"/>
      <c r="K31" s="225"/>
    </row>
    <row r="32" spans="2:11" s="1" customFormat="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s="1" customFormat="1" ht="15" customHeight="1">
      <c r="B33" s="228"/>
      <c r="C33" s="229"/>
      <c r="D33" s="345" t="s">
        <v>1641</v>
      </c>
      <c r="E33" s="345"/>
      <c r="F33" s="345"/>
      <c r="G33" s="345"/>
      <c r="H33" s="345"/>
      <c r="I33" s="345"/>
      <c r="J33" s="345"/>
      <c r="K33" s="225"/>
    </row>
    <row r="34" spans="2:11" s="1" customFormat="1" ht="15" customHeight="1">
      <c r="B34" s="228"/>
      <c r="C34" s="229"/>
      <c r="D34" s="345" t="s">
        <v>1642</v>
      </c>
      <c r="E34" s="345"/>
      <c r="F34" s="345"/>
      <c r="G34" s="345"/>
      <c r="H34" s="345"/>
      <c r="I34" s="345"/>
      <c r="J34" s="345"/>
      <c r="K34" s="225"/>
    </row>
    <row r="35" spans="2:11" s="1" customFormat="1" ht="15" customHeight="1">
      <c r="B35" s="228"/>
      <c r="C35" s="229"/>
      <c r="D35" s="345" t="s">
        <v>1643</v>
      </c>
      <c r="E35" s="345"/>
      <c r="F35" s="345"/>
      <c r="G35" s="345"/>
      <c r="H35" s="345"/>
      <c r="I35" s="345"/>
      <c r="J35" s="345"/>
      <c r="K35" s="225"/>
    </row>
    <row r="36" spans="2:11" s="1" customFormat="1" ht="15" customHeight="1">
      <c r="B36" s="228"/>
      <c r="C36" s="229"/>
      <c r="D36" s="227"/>
      <c r="E36" s="230" t="s">
        <v>145</v>
      </c>
      <c r="F36" s="227"/>
      <c r="G36" s="345" t="s">
        <v>1644</v>
      </c>
      <c r="H36" s="345"/>
      <c r="I36" s="345"/>
      <c r="J36" s="345"/>
      <c r="K36" s="225"/>
    </row>
    <row r="37" spans="2:11" s="1" customFormat="1" ht="30.75" customHeight="1">
      <c r="B37" s="228"/>
      <c r="C37" s="229"/>
      <c r="D37" s="227"/>
      <c r="E37" s="230" t="s">
        <v>1645</v>
      </c>
      <c r="F37" s="227"/>
      <c r="G37" s="345" t="s">
        <v>1646</v>
      </c>
      <c r="H37" s="345"/>
      <c r="I37" s="345"/>
      <c r="J37" s="345"/>
      <c r="K37" s="225"/>
    </row>
    <row r="38" spans="2:11" s="1" customFormat="1" ht="15" customHeight="1">
      <c r="B38" s="228"/>
      <c r="C38" s="229"/>
      <c r="D38" s="227"/>
      <c r="E38" s="230" t="s">
        <v>57</v>
      </c>
      <c r="F38" s="227"/>
      <c r="G38" s="345" t="s">
        <v>1647</v>
      </c>
      <c r="H38" s="345"/>
      <c r="I38" s="345"/>
      <c r="J38" s="345"/>
      <c r="K38" s="225"/>
    </row>
    <row r="39" spans="2:11" s="1" customFormat="1" ht="15" customHeight="1">
      <c r="B39" s="228"/>
      <c r="C39" s="229"/>
      <c r="D39" s="227"/>
      <c r="E39" s="230" t="s">
        <v>58</v>
      </c>
      <c r="F39" s="227"/>
      <c r="G39" s="345" t="s">
        <v>1648</v>
      </c>
      <c r="H39" s="345"/>
      <c r="I39" s="345"/>
      <c r="J39" s="345"/>
      <c r="K39" s="225"/>
    </row>
    <row r="40" spans="2:11" s="1" customFormat="1" ht="15" customHeight="1">
      <c r="B40" s="228"/>
      <c r="C40" s="229"/>
      <c r="D40" s="227"/>
      <c r="E40" s="230" t="s">
        <v>146</v>
      </c>
      <c r="F40" s="227"/>
      <c r="G40" s="345" t="s">
        <v>1649</v>
      </c>
      <c r="H40" s="345"/>
      <c r="I40" s="345"/>
      <c r="J40" s="345"/>
      <c r="K40" s="225"/>
    </row>
    <row r="41" spans="2:11" s="1" customFormat="1" ht="15" customHeight="1">
      <c r="B41" s="228"/>
      <c r="C41" s="229"/>
      <c r="D41" s="227"/>
      <c r="E41" s="230" t="s">
        <v>147</v>
      </c>
      <c r="F41" s="227"/>
      <c r="G41" s="345" t="s">
        <v>1650</v>
      </c>
      <c r="H41" s="345"/>
      <c r="I41" s="345"/>
      <c r="J41" s="345"/>
      <c r="K41" s="225"/>
    </row>
    <row r="42" spans="2:11" s="1" customFormat="1" ht="15" customHeight="1">
      <c r="B42" s="228"/>
      <c r="C42" s="229"/>
      <c r="D42" s="227"/>
      <c r="E42" s="230" t="s">
        <v>1651</v>
      </c>
      <c r="F42" s="227"/>
      <c r="G42" s="345" t="s">
        <v>1652</v>
      </c>
      <c r="H42" s="345"/>
      <c r="I42" s="345"/>
      <c r="J42" s="345"/>
      <c r="K42" s="225"/>
    </row>
    <row r="43" spans="2:11" s="1" customFormat="1" ht="15" customHeight="1">
      <c r="B43" s="228"/>
      <c r="C43" s="229"/>
      <c r="D43" s="227"/>
      <c r="E43" s="230"/>
      <c r="F43" s="227"/>
      <c r="G43" s="345" t="s">
        <v>1653</v>
      </c>
      <c r="H43" s="345"/>
      <c r="I43" s="345"/>
      <c r="J43" s="345"/>
      <c r="K43" s="225"/>
    </row>
    <row r="44" spans="2:11" s="1" customFormat="1" ht="15" customHeight="1">
      <c r="B44" s="228"/>
      <c r="C44" s="229"/>
      <c r="D44" s="227"/>
      <c r="E44" s="230" t="s">
        <v>1654</v>
      </c>
      <c r="F44" s="227"/>
      <c r="G44" s="345" t="s">
        <v>1655</v>
      </c>
      <c r="H44" s="345"/>
      <c r="I44" s="345"/>
      <c r="J44" s="345"/>
      <c r="K44" s="225"/>
    </row>
    <row r="45" spans="2:11" s="1" customFormat="1" ht="15" customHeight="1">
      <c r="B45" s="228"/>
      <c r="C45" s="229"/>
      <c r="D45" s="227"/>
      <c r="E45" s="230" t="s">
        <v>149</v>
      </c>
      <c r="F45" s="227"/>
      <c r="G45" s="345" t="s">
        <v>1656</v>
      </c>
      <c r="H45" s="345"/>
      <c r="I45" s="345"/>
      <c r="J45" s="345"/>
      <c r="K45" s="225"/>
    </row>
    <row r="46" spans="2:11" s="1" customFormat="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s="1" customFormat="1" ht="15" customHeight="1">
      <c r="B47" s="228"/>
      <c r="C47" s="229"/>
      <c r="D47" s="345" t="s">
        <v>1657</v>
      </c>
      <c r="E47" s="345"/>
      <c r="F47" s="345"/>
      <c r="G47" s="345"/>
      <c r="H47" s="345"/>
      <c r="I47" s="345"/>
      <c r="J47" s="345"/>
      <c r="K47" s="225"/>
    </row>
    <row r="48" spans="2:11" s="1" customFormat="1" ht="15" customHeight="1">
      <c r="B48" s="228"/>
      <c r="C48" s="229"/>
      <c r="D48" s="229"/>
      <c r="E48" s="345" t="s">
        <v>1658</v>
      </c>
      <c r="F48" s="345"/>
      <c r="G48" s="345"/>
      <c r="H48" s="345"/>
      <c r="I48" s="345"/>
      <c r="J48" s="345"/>
      <c r="K48" s="225"/>
    </row>
    <row r="49" spans="2:11" s="1" customFormat="1" ht="15" customHeight="1">
      <c r="B49" s="228"/>
      <c r="C49" s="229"/>
      <c r="D49" s="229"/>
      <c r="E49" s="345" t="s">
        <v>1659</v>
      </c>
      <c r="F49" s="345"/>
      <c r="G49" s="345"/>
      <c r="H49" s="345"/>
      <c r="I49" s="345"/>
      <c r="J49" s="345"/>
      <c r="K49" s="225"/>
    </row>
    <row r="50" spans="2:11" s="1" customFormat="1" ht="15" customHeight="1">
      <c r="B50" s="228"/>
      <c r="C50" s="229"/>
      <c r="D50" s="229"/>
      <c r="E50" s="345" t="s">
        <v>1660</v>
      </c>
      <c r="F50" s="345"/>
      <c r="G50" s="345"/>
      <c r="H50" s="345"/>
      <c r="I50" s="345"/>
      <c r="J50" s="345"/>
      <c r="K50" s="225"/>
    </row>
    <row r="51" spans="2:11" s="1" customFormat="1" ht="15" customHeight="1">
      <c r="B51" s="228"/>
      <c r="C51" s="229"/>
      <c r="D51" s="345" t="s">
        <v>1661</v>
      </c>
      <c r="E51" s="345"/>
      <c r="F51" s="345"/>
      <c r="G51" s="345"/>
      <c r="H51" s="345"/>
      <c r="I51" s="345"/>
      <c r="J51" s="345"/>
      <c r="K51" s="225"/>
    </row>
    <row r="52" spans="2:11" s="1" customFormat="1" ht="25.5" customHeight="1">
      <c r="B52" s="224"/>
      <c r="C52" s="347" t="s">
        <v>1662</v>
      </c>
      <c r="D52" s="347"/>
      <c r="E52" s="347"/>
      <c r="F52" s="347"/>
      <c r="G52" s="347"/>
      <c r="H52" s="347"/>
      <c r="I52" s="347"/>
      <c r="J52" s="347"/>
      <c r="K52" s="225"/>
    </row>
    <row r="53" spans="2:11" s="1" customFormat="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s="1" customFormat="1" ht="15" customHeight="1">
      <c r="B54" s="224"/>
      <c r="C54" s="345" t="s">
        <v>1663</v>
      </c>
      <c r="D54" s="345"/>
      <c r="E54" s="345"/>
      <c r="F54" s="345"/>
      <c r="G54" s="345"/>
      <c r="H54" s="345"/>
      <c r="I54" s="345"/>
      <c r="J54" s="345"/>
      <c r="K54" s="225"/>
    </row>
    <row r="55" spans="2:11" s="1" customFormat="1" ht="15" customHeight="1">
      <c r="B55" s="224"/>
      <c r="C55" s="345" t="s">
        <v>1664</v>
      </c>
      <c r="D55" s="345"/>
      <c r="E55" s="345"/>
      <c r="F55" s="345"/>
      <c r="G55" s="345"/>
      <c r="H55" s="345"/>
      <c r="I55" s="345"/>
      <c r="J55" s="345"/>
      <c r="K55" s="225"/>
    </row>
    <row r="56" spans="2:11" s="1" customFormat="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s="1" customFormat="1" ht="15" customHeight="1">
      <c r="B57" s="224"/>
      <c r="C57" s="345" t="s">
        <v>1665</v>
      </c>
      <c r="D57" s="345"/>
      <c r="E57" s="345"/>
      <c r="F57" s="345"/>
      <c r="G57" s="345"/>
      <c r="H57" s="345"/>
      <c r="I57" s="345"/>
      <c r="J57" s="345"/>
      <c r="K57" s="225"/>
    </row>
    <row r="58" spans="2:11" s="1" customFormat="1" ht="15" customHeight="1">
      <c r="B58" s="224"/>
      <c r="C58" s="229"/>
      <c r="D58" s="345" t="s">
        <v>1666</v>
      </c>
      <c r="E58" s="345"/>
      <c r="F58" s="345"/>
      <c r="G58" s="345"/>
      <c r="H58" s="345"/>
      <c r="I58" s="345"/>
      <c r="J58" s="345"/>
      <c r="K58" s="225"/>
    </row>
    <row r="59" spans="2:11" s="1" customFormat="1" ht="15" customHeight="1">
      <c r="B59" s="224"/>
      <c r="C59" s="229"/>
      <c r="D59" s="345" t="s">
        <v>1667</v>
      </c>
      <c r="E59" s="345"/>
      <c r="F59" s="345"/>
      <c r="G59" s="345"/>
      <c r="H59" s="345"/>
      <c r="I59" s="345"/>
      <c r="J59" s="345"/>
      <c r="K59" s="225"/>
    </row>
    <row r="60" spans="2:11" s="1" customFormat="1" ht="15" customHeight="1">
      <c r="B60" s="224"/>
      <c r="C60" s="229"/>
      <c r="D60" s="345" t="s">
        <v>1668</v>
      </c>
      <c r="E60" s="345"/>
      <c r="F60" s="345"/>
      <c r="G60" s="345"/>
      <c r="H60" s="345"/>
      <c r="I60" s="345"/>
      <c r="J60" s="345"/>
      <c r="K60" s="225"/>
    </row>
    <row r="61" spans="2:11" s="1" customFormat="1" ht="15" customHeight="1">
      <c r="B61" s="224"/>
      <c r="C61" s="229"/>
      <c r="D61" s="345" t="s">
        <v>1669</v>
      </c>
      <c r="E61" s="345"/>
      <c r="F61" s="345"/>
      <c r="G61" s="345"/>
      <c r="H61" s="345"/>
      <c r="I61" s="345"/>
      <c r="J61" s="345"/>
      <c r="K61" s="225"/>
    </row>
    <row r="62" spans="2:11" s="1" customFormat="1" ht="15" customHeight="1">
      <c r="B62" s="224"/>
      <c r="C62" s="229"/>
      <c r="D62" s="349" t="s">
        <v>1670</v>
      </c>
      <c r="E62" s="349"/>
      <c r="F62" s="349"/>
      <c r="G62" s="349"/>
      <c r="H62" s="349"/>
      <c r="I62" s="349"/>
      <c r="J62" s="349"/>
      <c r="K62" s="225"/>
    </row>
    <row r="63" spans="2:11" s="1" customFormat="1" ht="15" customHeight="1">
      <c r="B63" s="224"/>
      <c r="C63" s="229"/>
      <c r="D63" s="345" t="s">
        <v>1671</v>
      </c>
      <c r="E63" s="345"/>
      <c r="F63" s="345"/>
      <c r="G63" s="345"/>
      <c r="H63" s="345"/>
      <c r="I63" s="345"/>
      <c r="J63" s="345"/>
      <c r="K63" s="225"/>
    </row>
    <row r="64" spans="2:11" s="1" customFormat="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s="1" customFormat="1" ht="15" customHeight="1">
      <c r="B65" s="224"/>
      <c r="C65" s="229"/>
      <c r="D65" s="345" t="s">
        <v>1672</v>
      </c>
      <c r="E65" s="345"/>
      <c r="F65" s="345"/>
      <c r="G65" s="345"/>
      <c r="H65" s="345"/>
      <c r="I65" s="345"/>
      <c r="J65" s="345"/>
      <c r="K65" s="225"/>
    </row>
    <row r="66" spans="2:11" s="1" customFormat="1" ht="15" customHeight="1">
      <c r="B66" s="224"/>
      <c r="C66" s="229"/>
      <c r="D66" s="349" t="s">
        <v>1673</v>
      </c>
      <c r="E66" s="349"/>
      <c r="F66" s="349"/>
      <c r="G66" s="349"/>
      <c r="H66" s="349"/>
      <c r="I66" s="349"/>
      <c r="J66" s="349"/>
      <c r="K66" s="225"/>
    </row>
    <row r="67" spans="2:11" s="1" customFormat="1" ht="15" customHeight="1">
      <c r="B67" s="224"/>
      <c r="C67" s="229"/>
      <c r="D67" s="345" t="s">
        <v>1674</v>
      </c>
      <c r="E67" s="345"/>
      <c r="F67" s="345"/>
      <c r="G67" s="345"/>
      <c r="H67" s="345"/>
      <c r="I67" s="345"/>
      <c r="J67" s="345"/>
      <c r="K67" s="225"/>
    </row>
    <row r="68" spans="2:11" s="1" customFormat="1" ht="15" customHeight="1">
      <c r="B68" s="224"/>
      <c r="C68" s="229"/>
      <c r="D68" s="345" t="s">
        <v>1675</v>
      </c>
      <c r="E68" s="345"/>
      <c r="F68" s="345"/>
      <c r="G68" s="345"/>
      <c r="H68" s="345"/>
      <c r="I68" s="345"/>
      <c r="J68" s="345"/>
      <c r="K68" s="225"/>
    </row>
    <row r="69" spans="2:11" s="1" customFormat="1" ht="15" customHeight="1">
      <c r="B69" s="224"/>
      <c r="C69" s="229"/>
      <c r="D69" s="345" t="s">
        <v>1676</v>
      </c>
      <c r="E69" s="345"/>
      <c r="F69" s="345"/>
      <c r="G69" s="345"/>
      <c r="H69" s="345"/>
      <c r="I69" s="345"/>
      <c r="J69" s="345"/>
      <c r="K69" s="225"/>
    </row>
    <row r="70" spans="2:11" s="1" customFormat="1" ht="15" customHeight="1">
      <c r="B70" s="224"/>
      <c r="C70" s="229"/>
      <c r="D70" s="345" t="s">
        <v>1677</v>
      </c>
      <c r="E70" s="345"/>
      <c r="F70" s="345"/>
      <c r="G70" s="345"/>
      <c r="H70" s="345"/>
      <c r="I70" s="345"/>
      <c r="J70" s="345"/>
      <c r="K70" s="225"/>
    </row>
    <row r="71" spans="2:11" s="1" customFormat="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s="1" customFormat="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s="1" customFormat="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s="1" customFormat="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s="1" customFormat="1" ht="45" customHeight="1">
      <c r="B75" s="241"/>
      <c r="C75" s="348" t="s">
        <v>1678</v>
      </c>
      <c r="D75" s="348"/>
      <c r="E75" s="348"/>
      <c r="F75" s="348"/>
      <c r="G75" s="348"/>
      <c r="H75" s="348"/>
      <c r="I75" s="348"/>
      <c r="J75" s="348"/>
      <c r="K75" s="242"/>
    </row>
    <row r="76" spans="2:11" s="1" customFormat="1" ht="17.25" customHeight="1">
      <c r="B76" s="241"/>
      <c r="C76" s="243" t="s">
        <v>1679</v>
      </c>
      <c r="D76" s="243"/>
      <c r="E76" s="243"/>
      <c r="F76" s="243" t="s">
        <v>1680</v>
      </c>
      <c r="G76" s="244"/>
      <c r="H76" s="243" t="s">
        <v>58</v>
      </c>
      <c r="I76" s="243" t="s">
        <v>61</v>
      </c>
      <c r="J76" s="243" t="s">
        <v>1681</v>
      </c>
      <c r="K76" s="242"/>
    </row>
    <row r="77" spans="2:11" s="1" customFormat="1" ht="17.25" customHeight="1">
      <c r="B77" s="241"/>
      <c r="C77" s="245" t="s">
        <v>1682</v>
      </c>
      <c r="D77" s="245"/>
      <c r="E77" s="245"/>
      <c r="F77" s="246" t="s">
        <v>1683</v>
      </c>
      <c r="G77" s="247"/>
      <c r="H77" s="245"/>
      <c r="I77" s="245"/>
      <c r="J77" s="245" t="s">
        <v>1684</v>
      </c>
      <c r="K77" s="242"/>
    </row>
    <row r="78" spans="2:11" s="1" customFormat="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s="1" customFormat="1" ht="15" customHeight="1">
      <c r="B79" s="241"/>
      <c r="C79" s="230" t="s">
        <v>57</v>
      </c>
      <c r="D79" s="250"/>
      <c r="E79" s="250"/>
      <c r="F79" s="251" t="s">
        <v>1685</v>
      </c>
      <c r="G79" s="252"/>
      <c r="H79" s="230" t="s">
        <v>1686</v>
      </c>
      <c r="I79" s="230" t="s">
        <v>1687</v>
      </c>
      <c r="J79" s="230">
        <v>20</v>
      </c>
      <c r="K79" s="242"/>
    </row>
    <row r="80" spans="2:11" s="1" customFormat="1" ht="15" customHeight="1">
      <c r="B80" s="241"/>
      <c r="C80" s="230" t="s">
        <v>1688</v>
      </c>
      <c r="D80" s="230"/>
      <c r="E80" s="230"/>
      <c r="F80" s="251" t="s">
        <v>1685</v>
      </c>
      <c r="G80" s="252"/>
      <c r="H80" s="230" t="s">
        <v>1689</v>
      </c>
      <c r="I80" s="230" t="s">
        <v>1687</v>
      </c>
      <c r="J80" s="230">
        <v>120</v>
      </c>
      <c r="K80" s="242"/>
    </row>
    <row r="81" spans="2:11" s="1" customFormat="1" ht="15" customHeight="1">
      <c r="B81" s="253"/>
      <c r="C81" s="230" t="s">
        <v>1690</v>
      </c>
      <c r="D81" s="230"/>
      <c r="E81" s="230"/>
      <c r="F81" s="251" t="s">
        <v>1691</v>
      </c>
      <c r="G81" s="252"/>
      <c r="H81" s="230" t="s">
        <v>1692</v>
      </c>
      <c r="I81" s="230" t="s">
        <v>1687</v>
      </c>
      <c r="J81" s="230">
        <v>50</v>
      </c>
      <c r="K81" s="242"/>
    </row>
    <row r="82" spans="2:11" s="1" customFormat="1" ht="15" customHeight="1">
      <c r="B82" s="253"/>
      <c r="C82" s="230" t="s">
        <v>1693</v>
      </c>
      <c r="D82" s="230"/>
      <c r="E82" s="230"/>
      <c r="F82" s="251" t="s">
        <v>1685</v>
      </c>
      <c r="G82" s="252"/>
      <c r="H82" s="230" t="s">
        <v>1694</v>
      </c>
      <c r="I82" s="230" t="s">
        <v>1695</v>
      </c>
      <c r="J82" s="230"/>
      <c r="K82" s="242"/>
    </row>
    <row r="83" spans="2:11" s="1" customFormat="1" ht="15" customHeight="1">
      <c r="B83" s="253"/>
      <c r="C83" s="254" t="s">
        <v>1696</v>
      </c>
      <c r="D83" s="254"/>
      <c r="E83" s="254"/>
      <c r="F83" s="255" t="s">
        <v>1691</v>
      </c>
      <c r="G83" s="254"/>
      <c r="H83" s="254" t="s">
        <v>1697</v>
      </c>
      <c r="I83" s="254" t="s">
        <v>1687</v>
      </c>
      <c r="J83" s="254">
        <v>15</v>
      </c>
      <c r="K83" s="242"/>
    </row>
    <row r="84" spans="2:11" s="1" customFormat="1" ht="15" customHeight="1">
      <c r="B84" s="253"/>
      <c r="C84" s="254" t="s">
        <v>1698</v>
      </c>
      <c r="D84" s="254"/>
      <c r="E84" s="254"/>
      <c r="F84" s="255" t="s">
        <v>1691</v>
      </c>
      <c r="G84" s="254"/>
      <c r="H84" s="254" t="s">
        <v>1699</v>
      </c>
      <c r="I84" s="254" t="s">
        <v>1687</v>
      </c>
      <c r="J84" s="254">
        <v>15</v>
      </c>
      <c r="K84" s="242"/>
    </row>
    <row r="85" spans="2:11" s="1" customFormat="1" ht="15" customHeight="1">
      <c r="B85" s="253"/>
      <c r="C85" s="254" t="s">
        <v>1700</v>
      </c>
      <c r="D85" s="254"/>
      <c r="E85" s="254"/>
      <c r="F85" s="255" t="s">
        <v>1691</v>
      </c>
      <c r="G85" s="254"/>
      <c r="H85" s="254" t="s">
        <v>1701</v>
      </c>
      <c r="I85" s="254" t="s">
        <v>1687</v>
      </c>
      <c r="J85" s="254">
        <v>20</v>
      </c>
      <c r="K85" s="242"/>
    </row>
    <row r="86" spans="2:11" s="1" customFormat="1" ht="15" customHeight="1">
      <c r="B86" s="253"/>
      <c r="C86" s="254" t="s">
        <v>1702</v>
      </c>
      <c r="D86" s="254"/>
      <c r="E86" s="254"/>
      <c r="F86" s="255" t="s">
        <v>1691</v>
      </c>
      <c r="G86" s="254"/>
      <c r="H86" s="254" t="s">
        <v>1703</v>
      </c>
      <c r="I86" s="254" t="s">
        <v>1687</v>
      </c>
      <c r="J86" s="254">
        <v>20</v>
      </c>
      <c r="K86" s="242"/>
    </row>
    <row r="87" spans="2:11" s="1" customFormat="1" ht="15" customHeight="1">
      <c r="B87" s="253"/>
      <c r="C87" s="230" t="s">
        <v>1704</v>
      </c>
      <c r="D87" s="230"/>
      <c r="E87" s="230"/>
      <c r="F87" s="251" t="s">
        <v>1691</v>
      </c>
      <c r="G87" s="252"/>
      <c r="H87" s="230" t="s">
        <v>1705</v>
      </c>
      <c r="I87" s="230" t="s">
        <v>1687</v>
      </c>
      <c r="J87" s="230">
        <v>50</v>
      </c>
      <c r="K87" s="242"/>
    </row>
    <row r="88" spans="2:11" s="1" customFormat="1" ht="15" customHeight="1">
      <c r="B88" s="253"/>
      <c r="C88" s="230" t="s">
        <v>1706</v>
      </c>
      <c r="D88" s="230"/>
      <c r="E88" s="230"/>
      <c r="F88" s="251" t="s">
        <v>1691</v>
      </c>
      <c r="G88" s="252"/>
      <c r="H88" s="230" t="s">
        <v>1707</v>
      </c>
      <c r="I88" s="230" t="s">
        <v>1687</v>
      </c>
      <c r="J88" s="230">
        <v>20</v>
      </c>
      <c r="K88" s="242"/>
    </row>
    <row r="89" spans="2:11" s="1" customFormat="1" ht="15" customHeight="1">
      <c r="B89" s="253"/>
      <c r="C89" s="230" t="s">
        <v>1708</v>
      </c>
      <c r="D89" s="230"/>
      <c r="E89" s="230"/>
      <c r="F89" s="251" t="s">
        <v>1691</v>
      </c>
      <c r="G89" s="252"/>
      <c r="H89" s="230" t="s">
        <v>1709</v>
      </c>
      <c r="I89" s="230" t="s">
        <v>1687</v>
      </c>
      <c r="J89" s="230">
        <v>20</v>
      </c>
      <c r="K89" s="242"/>
    </row>
    <row r="90" spans="2:11" s="1" customFormat="1" ht="15" customHeight="1">
      <c r="B90" s="253"/>
      <c r="C90" s="230" t="s">
        <v>1710</v>
      </c>
      <c r="D90" s="230"/>
      <c r="E90" s="230"/>
      <c r="F90" s="251" t="s">
        <v>1691</v>
      </c>
      <c r="G90" s="252"/>
      <c r="H90" s="230" t="s">
        <v>1711</v>
      </c>
      <c r="I90" s="230" t="s">
        <v>1687</v>
      </c>
      <c r="J90" s="230">
        <v>50</v>
      </c>
      <c r="K90" s="242"/>
    </row>
    <row r="91" spans="2:11" s="1" customFormat="1" ht="15" customHeight="1">
      <c r="B91" s="253"/>
      <c r="C91" s="230" t="s">
        <v>1712</v>
      </c>
      <c r="D91" s="230"/>
      <c r="E91" s="230"/>
      <c r="F91" s="251" t="s">
        <v>1691</v>
      </c>
      <c r="G91" s="252"/>
      <c r="H91" s="230" t="s">
        <v>1712</v>
      </c>
      <c r="I91" s="230" t="s">
        <v>1687</v>
      </c>
      <c r="J91" s="230">
        <v>50</v>
      </c>
      <c r="K91" s="242"/>
    </row>
    <row r="92" spans="2:11" s="1" customFormat="1" ht="15" customHeight="1">
      <c r="B92" s="253"/>
      <c r="C92" s="230" t="s">
        <v>1713</v>
      </c>
      <c r="D92" s="230"/>
      <c r="E92" s="230"/>
      <c r="F92" s="251" t="s">
        <v>1691</v>
      </c>
      <c r="G92" s="252"/>
      <c r="H92" s="230" t="s">
        <v>1714</v>
      </c>
      <c r="I92" s="230" t="s">
        <v>1687</v>
      </c>
      <c r="J92" s="230">
        <v>255</v>
      </c>
      <c r="K92" s="242"/>
    </row>
    <row r="93" spans="2:11" s="1" customFormat="1" ht="15" customHeight="1">
      <c r="B93" s="253"/>
      <c r="C93" s="230" t="s">
        <v>1715</v>
      </c>
      <c r="D93" s="230"/>
      <c r="E93" s="230"/>
      <c r="F93" s="251" t="s">
        <v>1685</v>
      </c>
      <c r="G93" s="252"/>
      <c r="H93" s="230" t="s">
        <v>1716</v>
      </c>
      <c r="I93" s="230" t="s">
        <v>1717</v>
      </c>
      <c r="J93" s="230"/>
      <c r="K93" s="242"/>
    </row>
    <row r="94" spans="2:11" s="1" customFormat="1" ht="15" customHeight="1">
      <c r="B94" s="253"/>
      <c r="C94" s="230" t="s">
        <v>1718</v>
      </c>
      <c r="D94" s="230"/>
      <c r="E94" s="230"/>
      <c r="F94" s="251" t="s">
        <v>1685</v>
      </c>
      <c r="G94" s="252"/>
      <c r="H94" s="230" t="s">
        <v>1719</v>
      </c>
      <c r="I94" s="230" t="s">
        <v>1720</v>
      </c>
      <c r="J94" s="230"/>
      <c r="K94" s="242"/>
    </row>
    <row r="95" spans="2:11" s="1" customFormat="1" ht="15" customHeight="1">
      <c r="B95" s="253"/>
      <c r="C95" s="230" t="s">
        <v>1721</v>
      </c>
      <c r="D95" s="230"/>
      <c r="E95" s="230"/>
      <c r="F95" s="251" t="s">
        <v>1685</v>
      </c>
      <c r="G95" s="252"/>
      <c r="H95" s="230" t="s">
        <v>1721</v>
      </c>
      <c r="I95" s="230" t="s">
        <v>1720</v>
      </c>
      <c r="J95" s="230"/>
      <c r="K95" s="242"/>
    </row>
    <row r="96" spans="2:11" s="1" customFormat="1" ht="15" customHeight="1">
      <c r="B96" s="253"/>
      <c r="C96" s="230" t="s">
        <v>42</v>
      </c>
      <c r="D96" s="230"/>
      <c r="E96" s="230"/>
      <c r="F96" s="251" t="s">
        <v>1685</v>
      </c>
      <c r="G96" s="252"/>
      <c r="H96" s="230" t="s">
        <v>1722</v>
      </c>
      <c r="I96" s="230" t="s">
        <v>1720</v>
      </c>
      <c r="J96" s="230"/>
      <c r="K96" s="242"/>
    </row>
    <row r="97" spans="2:11" s="1" customFormat="1" ht="15" customHeight="1">
      <c r="B97" s="253"/>
      <c r="C97" s="230" t="s">
        <v>52</v>
      </c>
      <c r="D97" s="230"/>
      <c r="E97" s="230"/>
      <c r="F97" s="251" t="s">
        <v>1685</v>
      </c>
      <c r="G97" s="252"/>
      <c r="H97" s="230" t="s">
        <v>1723</v>
      </c>
      <c r="I97" s="230" t="s">
        <v>1720</v>
      </c>
      <c r="J97" s="230"/>
      <c r="K97" s="242"/>
    </row>
    <row r="98" spans="2:11" s="1" customFormat="1" ht="15" customHeight="1">
      <c r="B98" s="256"/>
      <c r="C98" s="257"/>
      <c r="D98" s="257"/>
      <c r="E98" s="257"/>
      <c r="F98" s="257"/>
      <c r="G98" s="257"/>
      <c r="H98" s="257"/>
      <c r="I98" s="257"/>
      <c r="J98" s="257"/>
      <c r="K98" s="258"/>
    </row>
    <row r="99" spans="2:11" s="1" customFormat="1" ht="18.7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59"/>
    </row>
    <row r="100" spans="2:11" s="1" customFormat="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s="1" customFormat="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s="1" customFormat="1" ht="45" customHeight="1">
      <c r="B102" s="241"/>
      <c r="C102" s="348" t="s">
        <v>1724</v>
      </c>
      <c r="D102" s="348"/>
      <c r="E102" s="348"/>
      <c r="F102" s="348"/>
      <c r="G102" s="348"/>
      <c r="H102" s="348"/>
      <c r="I102" s="348"/>
      <c r="J102" s="348"/>
      <c r="K102" s="242"/>
    </row>
    <row r="103" spans="2:11" s="1" customFormat="1" ht="17.25" customHeight="1">
      <c r="B103" s="241"/>
      <c r="C103" s="243" t="s">
        <v>1679</v>
      </c>
      <c r="D103" s="243"/>
      <c r="E103" s="243"/>
      <c r="F103" s="243" t="s">
        <v>1680</v>
      </c>
      <c r="G103" s="244"/>
      <c r="H103" s="243" t="s">
        <v>58</v>
      </c>
      <c r="I103" s="243" t="s">
        <v>61</v>
      </c>
      <c r="J103" s="243" t="s">
        <v>1681</v>
      </c>
      <c r="K103" s="242"/>
    </row>
    <row r="104" spans="2:11" s="1" customFormat="1" ht="17.25" customHeight="1">
      <c r="B104" s="241"/>
      <c r="C104" s="245" t="s">
        <v>1682</v>
      </c>
      <c r="D104" s="245"/>
      <c r="E104" s="245"/>
      <c r="F104" s="246" t="s">
        <v>1683</v>
      </c>
      <c r="G104" s="247"/>
      <c r="H104" s="245"/>
      <c r="I104" s="245"/>
      <c r="J104" s="245" t="s">
        <v>1684</v>
      </c>
      <c r="K104" s="242"/>
    </row>
    <row r="105" spans="2:11" s="1" customFormat="1" ht="5.25" customHeight="1">
      <c r="B105" s="241"/>
      <c r="C105" s="243"/>
      <c r="D105" s="243"/>
      <c r="E105" s="243"/>
      <c r="F105" s="243"/>
      <c r="G105" s="261"/>
      <c r="H105" s="243"/>
      <c r="I105" s="243"/>
      <c r="J105" s="243"/>
      <c r="K105" s="242"/>
    </row>
    <row r="106" spans="2:11" s="1" customFormat="1" ht="15" customHeight="1">
      <c r="B106" s="241"/>
      <c r="C106" s="230" t="s">
        <v>57</v>
      </c>
      <c r="D106" s="250"/>
      <c r="E106" s="250"/>
      <c r="F106" s="251" t="s">
        <v>1685</v>
      </c>
      <c r="G106" s="230"/>
      <c r="H106" s="230" t="s">
        <v>1725</v>
      </c>
      <c r="I106" s="230" t="s">
        <v>1687</v>
      </c>
      <c r="J106" s="230">
        <v>20</v>
      </c>
      <c r="K106" s="242"/>
    </row>
    <row r="107" spans="2:11" s="1" customFormat="1" ht="15" customHeight="1">
      <c r="B107" s="241"/>
      <c r="C107" s="230" t="s">
        <v>1688</v>
      </c>
      <c r="D107" s="230"/>
      <c r="E107" s="230"/>
      <c r="F107" s="251" t="s">
        <v>1685</v>
      </c>
      <c r="G107" s="230"/>
      <c r="H107" s="230" t="s">
        <v>1725</v>
      </c>
      <c r="I107" s="230" t="s">
        <v>1687</v>
      </c>
      <c r="J107" s="230">
        <v>120</v>
      </c>
      <c r="K107" s="242"/>
    </row>
    <row r="108" spans="2:11" s="1" customFormat="1" ht="15" customHeight="1">
      <c r="B108" s="253"/>
      <c r="C108" s="230" t="s">
        <v>1690</v>
      </c>
      <c r="D108" s="230"/>
      <c r="E108" s="230"/>
      <c r="F108" s="251" t="s">
        <v>1691</v>
      </c>
      <c r="G108" s="230"/>
      <c r="H108" s="230" t="s">
        <v>1725</v>
      </c>
      <c r="I108" s="230" t="s">
        <v>1687</v>
      </c>
      <c r="J108" s="230">
        <v>50</v>
      </c>
      <c r="K108" s="242"/>
    </row>
    <row r="109" spans="2:11" s="1" customFormat="1" ht="15" customHeight="1">
      <c r="B109" s="253"/>
      <c r="C109" s="230" t="s">
        <v>1693</v>
      </c>
      <c r="D109" s="230"/>
      <c r="E109" s="230"/>
      <c r="F109" s="251" t="s">
        <v>1685</v>
      </c>
      <c r="G109" s="230"/>
      <c r="H109" s="230" t="s">
        <v>1725</v>
      </c>
      <c r="I109" s="230" t="s">
        <v>1695</v>
      </c>
      <c r="J109" s="230"/>
      <c r="K109" s="242"/>
    </row>
    <row r="110" spans="2:11" s="1" customFormat="1" ht="15" customHeight="1">
      <c r="B110" s="253"/>
      <c r="C110" s="230" t="s">
        <v>1704</v>
      </c>
      <c r="D110" s="230"/>
      <c r="E110" s="230"/>
      <c r="F110" s="251" t="s">
        <v>1691</v>
      </c>
      <c r="G110" s="230"/>
      <c r="H110" s="230" t="s">
        <v>1725</v>
      </c>
      <c r="I110" s="230" t="s">
        <v>1687</v>
      </c>
      <c r="J110" s="230">
        <v>50</v>
      </c>
      <c r="K110" s="242"/>
    </row>
    <row r="111" spans="2:11" s="1" customFormat="1" ht="15" customHeight="1">
      <c r="B111" s="253"/>
      <c r="C111" s="230" t="s">
        <v>1712</v>
      </c>
      <c r="D111" s="230"/>
      <c r="E111" s="230"/>
      <c r="F111" s="251" t="s">
        <v>1691</v>
      </c>
      <c r="G111" s="230"/>
      <c r="H111" s="230" t="s">
        <v>1725</v>
      </c>
      <c r="I111" s="230" t="s">
        <v>1687</v>
      </c>
      <c r="J111" s="230">
        <v>50</v>
      </c>
      <c r="K111" s="242"/>
    </row>
    <row r="112" spans="2:11" s="1" customFormat="1" ht="15" customHeight="1">
      <c r="B112" s="253"/>
      <c r="C112" s="230" t="s">
        <v>1710</v>
      </c>
      <c r="D112" s="230"/>
      <c r="E112" s="230"/>
      <c r="F112" s="251" t="s">
        <v>1691</v>
      </c>
      <c r="G112" s="230"/>
      <c r="H112" s="230" t="s">
        <v>1725</v>
      </c>
      <c r="I112" s="230" t="s">
        <v>1687</v>
      </c>
      <c r="J112" s="230">
        <v>50</v>
      </c>
      <c r="K112" s="242"/>
    </row>
    <row r="113" spans="2:11" s="1" customFormat="1" ht="15" customHeight="1">
      <c r="B113" s="253"/>
      <c r="C113" s="230" t="s">
        <v>57</v>
      </c>
      <c r="D113" s="230"/>
      <c r="E113" s="230"/>
      <c r="F113" s="251" t="s">
        <v>1685</v>
      </c>
      <c r="G113" s="230"/>
      <c r="H113" s="230" t="s">
        <v>1726</v>
      </c>
      <c r="I113" s="230" t="s">
        <v>1687</v>
      </c>
      <c r="J113" s="230">
        <v>20</v>
      </c>
      <c r="K113" s="242"/>
    </row>
    <row r="114" spans="2:11" s="1" customFormat="1" ht="15" customHeight="1">
      <c r="B114" s="253"/>
      <c r="C114" s="230" t="s">
        <v>1727</v>
      </c>
      <c r="D114" s="230"/>
      <c r="E114" s="230"/>
      <c r="F114" s="251" t="s">
        <v>1685</v>
      </c>
      <c r="G114" s="230"/>
      <c r="H114" s="230" t="s">
        <v>1728</v>
      </c>
      <c r="I114" s="230" t="s">
        <v>1687</v>
      </c>
      <c r="J114" s="230">
        <v>120</v>
      </c>
      <c r="K114" s="242"/>
    </row>
    <row r="115" spans="2:11" s="1" customFormat="1" ht="15" customHeight="1">
      <c r="B115" s="253"/>
      <c r="C115" s="230" t="s">
        <v>42</v>
      </c>
      <c r="D115" s="230"/>
      <c r="E115" s="230"/>
      <c r="F115" s="251" t="s">
        <v>1685</v>
      </c>
      <c r="G115" s="230"/>
      <c r="H115" s="230" t="s">
        <v>1729</v>
      </c>
      <c r="I115" s="230" t="s">
        <v>1720</v>
      </c>
      <c r="J115" s="230"/>
      <c r="K115" s="242"/>
    </row>
    <row r="116" spans="2:11" s="1" customFormat="1" ht="15" customHeight="1">
      <c r="B116" s="253"/>
      <c r="C116" s="230" t="s">
        <v>52</v>
      </c>
      <c r="D116" s="230"/>
      <c r="E116" s="230"/>
      <c r="F116" s="251" t="s">
        <v>1685</v>
      </c>
      <c r="G116" s="230"/>
      <c r="H116" s="230" t="s">
        <v>1730</v>
      </c>
      <c r="I116" s="230" t="s">
        <v>1720</v>
      </c>
      <c r="J116" s="230"/>
      <c r="K116" s="242"/>
    </row>
    <row r="117" spans="2:11" s="1" customFormat="1" ht="15" customHeight="1">
      <c r="B117" s="253"/>
      <c r="C117" s="230" t="s">
        <v>61</v>
      </c>
      <c r="D117" s="230"/>
      <c r="E117" s="230"/>
      <c r="F117" s="251" t="s">
        <v>1685</v>
      </c>
      <c r="G117" s="230"/>
      <c r="H117" s="230" t="s">
        <v>1731</v>
      </c>
      <c r="I117" s="230" t="s">
        <v>1732</v>
      </c>
      <c r="J117" s="230"/>
      <c r="K117" s="242"/>
    </row>
    <row r="118" spans="2:11" s="1" customFormat="1" ht="15" customHeight="1">
      <c r="B118" s="256"/>
      <c r="C118" s="262"/>
      <c r="D118" s="262"/>
      <c r="E118" s="262"/>
      <c r="F118" s="262"/>
      <c r="G118" s="262"/>
      <c r="H118" s="262"/>
      <c r="I118" s="262"/>
      <c r="J118" s="262"/>
      <c r="K118" s="258"/>
    </row>
    <row r="119" spans="2:11" s="1" customFormat="1" ht="18.75" customHeight="1">
      <c r="B119" s="263"/>
      <c r="C119" s="264"/>
      <c r="D119" s="264"/>
      <c r="E119" s="264"/>
      <c r="F119" s="265"/>
      <c r="G119" s="264"/>
      <c r="H119" s="264"/>
      <c r="I119" s="264"/>
      <c r="J119" s="264"/>
      <c r="K119" s="263"/>
    </row>
    <row r="120" spans="2:11" s="1" customFormat="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s="1" customFormat="1" ht="7.5" customHeight="1">
      <c r="B121" s="266"/>
      <c r="C121" s="267"/>
      <c r="D121" s="267"/>
      <c r="E121" s="267"/>
      <c r="F121" s="267"/>
      <c r="G121" s="267"/>
      <c r="H121" s="267"/>
      <c r="I121" s="267"/>
      <c r="J121" s="267"/>
      <c r="K121" s="268"/>
    </row>
    <row r="122" spans="2:11" s="1" customFormat="1" ht="45" customHeight="1">
      <c r="B122" s="269"/>
      <c r="C122" s="346" t="s">
        <v>1733</v>
      </c>
      <c r="D122" s="346"/>
      <c r="E122" s="346"/>
      <c r="F122" s="346"/>
      <c r="G122" s="346"/>
      <c r="H122" s="346"/>
      <c r="I122" s="346"/>
      <c r="J122" s="346"/>
      <c r="K122" s="270"/>
    </row>
    <row r="123" spans="2:11" s="1" customFormat="1" ht="17.25" customHeight="1">
      <c r="B123" s="271"/>
      <c r="C123" s="243" t="s">
        <v>1679</v>
      </c>
      <c r="D123" s="243"/>
      <c r="E123" s="243"/>
      <c r="F123" s="243" t="s">
        <v>1680</v>
      </c>
      <c r="G123" s="244"/>
      <c r="H123" s="243" t="s">
        <v>58</v>
      </c>
      <c r="I123" s="243" t="s">
        <v>61</v>
      </c>
      <c r="J123" s="243" t="s">
        <v>1681</v>
      </c>
      <c r="K123" s="272"/>
    </row>
    <row r="124" spans="2:11" s="1" customFormat="1" ht="17.25" customHeight="1">
      <c r="B124" s="271"/>
      <c r="C124" s="245" t="s">
        <v>1682</v>
      </c>
      <c r="D124" s="245"/>
      <c r="E124" s="245"/>
      <c r="F124" s="246" t="s">
        <v>1683</v>
      </c>
      <c r="G124" s="247"/>
      <c r="H124" s="245"/>
      <c r="I124" s="245"/>
      <c r="J124" s="245" t="s">
        <v>1684</v>
      </c>
      <c r="K124" s="272"/>
    </row>
    <row r="125" spans="2:11" s="1" customFormat="1" ht="5.25" customHeight="1">
      <c r="B125" s="273"/>
      <c r="C125" s="248"/>
      <c r="D125" s="248"/>
      <c r="E125" s="248"/>
      <c r="F125" s="248"/>
      <c r="G125" s="274"/>
      <c r="H125" s="248"/>
      <c r="I125" s="248"/>
      <c r="J125" s="248"/>
      <c r="K125" s="275"/>
    </row>
    <row r="126" spans="2:11" s="1" customFormat="1" ht="15" customHeight="1">
      <c r="B126" s="273"/>
      <c r="C126" s="230" t="s">
        <v>1688</v>
      </c>
      <c r="D126" s="250"/>
      <c r="E126" s="250"/>
      <c r="F126" s="251" t="s">
        <v>1685</v>
      </c>
      <c r="G126" s="230"/>
      <c r="H126" s="230" t="s">
        <v>1725</v>
      </c>
      <c r="I126" s="230" t="s">
        <v>1687</v>
      </c>
      <c r="J126" s="230">
        <v>120</v>
      </c>
      <c r="K126" s="276"/>
    </row>
    <row r="127" spans="2:11" s="1" customFormat="1" ht="15" customHeight="1">
      <c r="B127" s="273"/>
      <c r="C127" s="230" t="s">
        <v>1734</v>
      </c>
      <c r="D127" s="230"/>
      <c r="E127" s="230"/>
      <c r="F127" s="251" t="s">
        <v>1685</v>
      </c>
      <c r="G127" s="230"/>
      <c r="H127" s="230" t="s">
        <v>1735</v>
      </c>
      <c r="I127" s="230" t="s">
        <v>1687</v>
      </c>
      <c r="J127" s="230" t="s">
        <v>1736</v>
      </c>
      <c r="K127" s="276"/>
    </row>
    <row r="128" spans="2:11" s="1" customFormat="1" ht="15" customHeight="1">
      <c r="B128" s="273"/>
      <c r="C128" s="230" t="s">
        <v>89</v>
      </c>
      <c r="D128" s="230"/>
      <c r="E128" s="230"/>
      <c r="F128" s="251" t="s">
        <v>1685</v>
      </c>
      <c r="G128" s="230"/>
      <c r="H128" s="230" t="s">
        <v>1737</v>
      </c>
      <c r="I128" s="230" t="s">
        <v>1687</v>
      </c>
      <c r="J128" s="230" t="s">
        <v>1736</v>
      </c>
      <c r="K128" s="276"/>
    </row>
    <row r="129" spans="2:11" s="1" customFormat="1" ht="15" customHeight="1">
      <c r="B129" s="273"/>
      <c r="C129" s="230" t="s">
        <v>1696</v>
      </c>
      <c r="D129" s="230"/>
      <c r="E129" s="230"/>
      <c r="F129" s="251" t="s">
        <v>1691</v>
      </c>
      <c r="G129" s="230"/>
      <c r="H129" s="230" t="s">
        <v>1697</v>
      </c>
      <c r="I129" s="230" t="s">
        <v>1687</v>
      </c>
      <c r="J129" s="230">
        <v>15</v>
      </c>
      <c r="K129" s="276"/>
    </row>
    <row r="130" spans="2:11" s="1" customFormat="1" ht="15" customHeight="1">
      <c r="B130" s="273"/>
      <c r="C130" s="254" t="s">
        <v>1698</v>
      </c>
      <c r="D130" s="254"/>
      <c r="E130" s="254"/>
      <c r="F130" s="255" t="s">
        <v>1691</v>
      </c>
      <c r="G130" s="254"/>
      <c r="H130" s="254" t="s">
        <v>1699</v>
      </c>
      <c r="I130" s="254" t="s">
        <v>1687</v>
      </c>
      <c r="J130" s="254">
        <v>15</v>
      </c>
      <c r="K130" s="276"/>
    </row>
    <row r="131" spans="2:11" s="1" customFormat="1" ht="15" customHeight="1">
      <c r="B131" s="273"/>
      <c r="C131" s="254" t="s">
        <v>1700</v>
      </c>
      <c r="D131" s="254"/>
      <c r="E131" s="254"/>
      <c r="F131" s="255" t="s">
        <v>1691</v>
      </c>
      <c r="G131" s="254"/>
      <c r="H131" s="254" t="s">
        <v>1701</v>
      </c>
      <c r="I131" s="254" t="s">
        <v>1687</v>
      </c>
      <c r="J131" s="254">
        <v>20</v>
      </c>
      <c r="K131" s="276"/>
    </row>
    <row r="132" spans="2:11" s="1" customFormat="1" ht="15" customHeight="1">
      <c r="B132" s="273"/>
      <c r="C132" s="254" t="s">
        <v>1702</v>
      </c>
      <c r="D132" s="254"/>
      <c r="E132" s="254"/>
      <c r="F132" s="255" t="s">
        <v>1691</v>
      </c>
      <c r="G132" s="254"/>
      <c r="H132" s="254" t="s">
        <v>1703</v>
      </c>
      <c r="I132" s="254" t="s">
        <v>1687</v>
      </c>
      <c r="J132" s="254">
        <v>20</v>
      </c>
      <c r="K132" s="276"/>
    </row>
    <row r="133" spans="2:11" s="1" customFormat="1" ht="15" customHeight="1">
      <c r="B133" s="273"/>
      <c r="C133" s="230" t="s">
        <v>1690</v>
      </c>
      <c r="D133" s="230"/>
      <c r="E133" s="230"/>
      <c r="F133" s="251" t="s">
        <v>1691</v>
      </c>
      <c r="G133" s="230"/>
      <c r="H133" s="230" t="s">
        <v>1725</v>
      </c>
      <c r="I133" s="230" t="s">
        <v>1687</v>
      </c>
      <c r="J133" s="230">
        <v>50</v>
      </c>
      <c r="K133" s="276"/>
    </row>
    <row r="134" spans="2:11" s="1" customFormat="1" ht="15" customHeight="1">
      <c r="B134" s="273"/>
      <c r="C134" s="230" t="s">
        <v>1704</v>
      </c>
      <c r="D134" s="230"/>
      <c r="E134" s="230"/>
      <c r="F134" s="251" t="s">
        <v>1691</v>
      </c>
      <c r="G134" s="230"/>
      <c r="H134" s="230" t="s">
        <v>1725</v>
      </c>
      <c r="I134" s="230" t="s">
        <v>1687</v>
      </c>
      <c r="J134" s="230">
        <v>50</v>
      </c>
      <c r="K134" s="276"/>
    </row>
    <row r="135" spans="2:11" s="1" customFormat="1" ht="15" customHeight="1">
      <c r="B135" s="273"/>
      <c r="C135" s="230" t="s">
        <v>1710</v>
      </c>
      <c r="D135" s="230"/>
      <c r="E135" s="230"/>
      <c r="F135" s="251" t="s">
        <v>1691</v>
      </c>
      <c r="G135" s="230"/>
      <c r="H135" s="230" t="s">
        <v>1725</v>
      </c>
      <c r="I135" s="230" t="s">
        <v>1687</v>
      </c>
      <c r="J135" s="230">
        <v>50</v>
      </c>
      <c r="K135" s="276"/>
    </row>
    <row r="136" spans="2:11" s="1" customFormat="1" ht="15" customHeight="1">
      <c r="B136" s="273"/>
      <c r="C136" s="230" t="s">
        <v>1712</v>
      </c>
      <c r="D136" s="230"/>
      <c r="E136" s="230"/>
      <c r="F136" s="251" t="s">
        <v>1691</v>
      </c>
      <c r="G136" s="230"/>
      <c r="H136" s="230" t="s">
        <v>1725</v>
      </c>
      <c r="I136" s="230" t="s">
        <v>1687</v>
      </c>
      <c r="J136" s="230">
        <v>50</v>
      </c>
      <c r="K136" s="276"/>
    </row>
    <row r="137" spans="2:11" s="1" customFormat="1" ht="15" customHeight="1">
      <c r="B137" s="273"/>
      <c r="C137" s="230" t="s">
        <v>1713</v>
      </c>
      <c r="D137" s="230"/>
      <c r="E137" s="230"/>
      <c r="F137" s="251" t="s">
        <v>1691</v>
      </c>
      <c r="G137" s="230"/>
      <c r="H137" s="230" t="s">
        <v>1738</v>
      </c>
      <c r="I137" s="230" t="s">
        <v>1687</v>
      </c>
      <c r="J137" s="230">
        <v>255</v>
      </c>
      <c r="K137" s="276"/>
    </row>
    <row r="138" spans="2:11" s="1" customFormat="1" ht="15" customHeight="1">
      <c r="B138" s="273"/>
      <c r="C138" s="230" t="s">
        <v>1715</v>
      </c>
      <c r="D138" s="230"/>
      <c r="E138" s="230"/>
      <c r="F138" s="251" t="s">
        <v>1685</v>
      </c>
      <c r="G138" s="230"/>
      <c r="H138" s="230" t="s">
        <v>1739</v>
      </c>
      <c r="I138" s="230" t="s">
        <v>1717</v>
      </c>
      <c r="J138" s="230"/>
      <c r="K138" s="276"/>
    </row>
    <row r="139" spans="2:11" s="1" customFormat="1" ht="15" customHeight="1">
      <c r="B139" s="273"/>
      <c r="C139" s="230" t="s">
        <v>1718</v>
      </c>
      <c r="D139" s="230"/>
      <c r="E139" s="230"/>
      <c r="F139" s="251" t="s">
        <v>1685</v>
      </c>
      <c r="G139" s="230"/>
      <c r="H139" s="230" t="s">
        <v>1740</v>
      </c>
      <c r="I139" s="230" t="s">
        <v>1720</v>
      </c>
      <c r="J139" s="230"/>
      <c r="K139" s="276"/>
    </row>
    <row r="140" spans="2:11" s="1" customFormat="1" ht="15" customHeight="1">
      <c r="B140" s="273"/>
      <c r="C140" s="230" t="s">
        <v>1721</v>
      </c>
      <c r="D140" s="230"/>
      <c r="E140" s="230"/>
      <c r="F140" s="251" t="s">
        <v>1685</v>
      </c>
      <c r="G140" s="230"/>
      <c r="H140" s="230" t="s">
        <v>1721</v>
      </c>
      <c r="I140" s="230" t="s">
        <v>1720</v>
      </c>
      <c r="J140" s="230"/>
      <c r="K140" s="276"/>
    </row>
    <row r="141" spans="2:11" s="1" customFormat="1" ht="15" customHeight="1">
      <c r="B141" s="273"/>
      <c r="C141" s="230" t="s">
        <v>42</v>
      </c>
      <c r="D141" s="230"/>
      <c r="E141" s="230"/>
      <c r="F141" s="251" t="s">
        <v>1685</v>
      </c>
      <c r="G141" s="230"/>
      <c r="H141" s="230" t="s">
        <v>1741</v>
      </c>
      <c r="I141" s="230" t="s">
        <v>1720</v>
      </c>
      <c r="J141" s="230"/>
      <c r="K141" s="276"/>
    </row>
    <row r="142" spans="2:11" s="1" customFormat="1" ht="15" customHeight="1">
      <c r="B142" s="273"/>
      <c r="C142" s="230" t="s">
        <v>1742</v>
      </c>
      <c r="D142" s="230"/>
      <c r="E142" s="230"/>
      <c r="F142" s="251" t="s">
        <v>1685</v>
      </c>
      <c r="G142" s="230"/>
      <c r="H142" s="230" t="s">
        <v>1743</v>
      </c>
      <c r="I142" s="230" t="s">
        <v>1720</v>
      </c>
      <c r="J142" s="230"/>
      <c r="K142" s="276"/>
    </row>
    <row r="143" spans="2:11" s="1" customFormat="1" ht="15" customHeight="1">
      <c r="B143" s="277"/>
      <c r="C143" s="278"/>
      <c r="D143" s="278"/>
      <c r="E143" s="278"/>
      <c r="F143" s="278"/>
      <c r="G143" s="278"/>
      <c r="H143" s="278"/>
      <c r="I143" s="278"/>
      <c r="J143" s="278"/>
      <c r="K143" s="279"/>
    </row>
    <row r="144" spans="2:11" s="1" customFormat="1" ht="18.75" customHeight="1">
      <c r="B144" s="264"/>
      <c r="C144" s="264"/>
      <c r="D144" s="264"/>
      <c r="E144" s="264"/>
      <c r="F144" s="265"/>
      <c r="G144" s="264"/>
      <c r="H144" s="264"/>
      <c r="I144" s="264"/>
      <c r="J144" s="264"/>
      <c r="K144" s="264"/>
    </row>
    <row r="145" spans="2:11" s="1" customFormat="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s="1" customFormat="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s="1" customFormat="1" ht="45" customHeight="1">
      <c r="B147" s="241"/>
      <c r="C147" s="348" t="s">
        <v>1744</v>
      </c>
      <c r="D147" s="348"/>
      <c r="E147" s="348"/>
      <c r="F147" s="348"/>
      <c r="G147" s="348"/>
      <c r="H147" s="348"/>
      <c r="I147" s="348"/>
      <c r="J147" s="348"/>
      <c r="K147" s="242"/>
    </row>
    <row r="148" spans="2:11" s="1" customFormat="1" ht="17.25" customHeight="1">
      <c r="B148" s="241"/>
      <c r="C148" s="243" t="s">
        <v>1679</v>
      </c>
      <c r="D148" s="243"/>
      <c r="E148" s="243"/>
      <c r="F148" s="243" t="s">
        <v>1680</v>
      </c>
      <c r="G148" s="244"/>
      <c r="H148" s="243" t="s">
        <v>58</v>
      </c>
      <c r="I148" s="243" t="s">
        <v>61</v>
      </c>
      <c r="J148" s="243" t="s">
        <v>1681</v>
      </c>
      <c r="K148" s="242"/>
    </row>
    <row r="149" spans="2:11" s="1" customFormat="1" ht="17.25" customHeight="1">
      <c r="B149" s="241"/>
      <c r="C149" s="245" t="s">
        <v>1682</v>
      </c>
      <c r="D149" s="245"/>
      <c r="E149" s="245"/>
      <c r="F149" s="246" t="s">
        <v>1683</v>
      </c>
      <c r="G149" s="247"/>
      <c r="H149" s="245"/>
      <c r="I149" s="245"/>
      <c r="J149" s="245" t="s">
        <v>1684</v>
      </c>
      <c r="K149" s="242"/>
    </row>
    <row r="150" spans="2:11" s="1" customFormat="1" ht="5.25" customHeight="1">
      <c r="B150" s="253"/>
      <c r="C150" s="248"/>
      <c r="D150" s="248"/>
      <c r="E150" s="248"/>
      <c r="F150" s="248"/>
      <c r="G150" s="249"/>
      <c r="H150" s="248"/>
      <c r="I150" s="248"/>
      <c r="J150" s="248"/>
      <c r="K150" s="276"/>
    </row>
    <row r="151" spans="2:11" s="1" customFormat="1" ht="15" customHeight="1">
      <c r="B151" s="253"/>
      <c r="C151" s="280" t="s">
        <v>1688</v>
      </c>
      <c r="D151" s="230"/>
      <c r="E151" s="230"/>
      <c r="F151" s="281" t="s">
        <v>1685</v>
      </c>
      <c r="G151" s="230"/>
      <c r="H151" s="280" t="s">
        <v>1725</v>
      </c>
      <c r="I151" s="280" t="s">
        <v>1687</v>
      </c>
      <c r="J151" s="280">
        <v>120</v>
      </c>
      <c r="K151" s="276"/>
    </row>
    <row r="152" spans="2:11" s="1" customFormat="1" ht="15" customHeight="1">
      <c r="B152" s="253"/>
      <c r="C152" s="280" t="s">
        <v>1734</v>
      </c>
      <c r="D152" s="230"/>
      <c r="E152" s="230"/>
      <c r="F152" s="281" t="s">
        <v>1685</v>
      </c>
      <c r="G152" s="230"/>
      <c r="H152" s="280" t="s">
        <v>1745</v>
      </c>
      <c r="I152" s="280" t="s">
        <v>1687</v>
      </c>
      <c r="J152" s="280" t="s">
        <v>1736</v>
      </c>
      <c r="K152" s="276"/>
    </row>
    <row r="153" spans="2:11" s="1" customFormat="1" ht="15" customHeight="1">
      <c r="B153" s="253"/>
      <c r="C153" s="280" t="s">
        <v>89</v>
      </c>
      <c r="D153" s="230"/>
      <c r="E153" s="230"/>
      <c r="F153" s="281" t="s">
        <v>1685</v>
      </c>
      <c r="G153" s="230"/>
      <c r="H153" s="280" t="s">
        <v>1746</v>
      </c>
      <c r="I153" s="280" t="s">
        <v>1687</v>
      </c>
      <c r="J153" s="280" t="s">
        <v>1736</v>
      </c>
      <c r="K153" s="276"/>
    </row>
    <row r="154" spans="2:11" s="1" customFormat="1" ht="15" customHeight="1">
      <c r="B154" s="253"/>
      <c r="C154" s="280" t="s">
        <v>1690</v>
      </c>
      <c r="D154" s="230"/>
      <c r="E154" s="230"/>
      <c r="F154" s="281" t="s">
        <v>1691</v>
      </c>
      <c r="G154" s="230"/>
      <c r="H154" s="280" t="s">
        <v>1725</v>
      </c>
      <c r="I154" s="280" t="s">
        <v>1687</v>
      </c>
      <c r="J154" s="280">
        <v>50</v>
      </c>
      <c r="K154" s="276"/>
    </row>
    <row r="155" spans="2:11" s="1" customFormat="1" ht="15" customHeight="1">
      <c r="B155" s="253"/>
      <c r="C155" s="280" t="s">
        <v>1693</v>
      </c>
      <c r="D155" s="230"/>
      <c r="E155" s="230"/>
      <c r="F155" s="281" t="s">
        <v>1685</v>
      </c>
      <c r="G155" s="230"/>
      <c r="H155" s="280" t="s">
        <v>1725</v>
      </c>
      <c r="I155" s="280" t="s">
        <v>1695</v>
      </c>
      <c r="J155" s="280"/>
      <c r="K155" s="276"/>
    </row>
    <row r="156" spans="2:11" s="1" customFormat="1" ht="15" customHeight="1">
      <c r="B156" s="253"/>
      <c r="C156" s="280" t="s">
        <v>1704</v>
      </c>
      <c r="D156" s="230"/>
      <c r="E156" s="230"/>
      <c r="F156" s="281" t="s">
        <v>1691</v>
      </c>
      <c r="G156" s="230"/>
      <c r="H156" s="280" t="s">
        <v>1725</v>
      </c>
      <c r="I156" s="280" t="s">
        <v>1687</v>
      </c>
      <c r="J156" s="280">
        <v>50</v>
      </c>
      <c r="K156" s="276"/>
    </row>
    <row r="157" spans="2:11" s="1" customFormat="1" ht="15" customHeight="1">
      <c r="B157" s="253"/>
      <c r="C157" s="280" t="s">
        <v>1712</v>
      </c>
      <c r="D157" s="230"/>
      <c r="E157" s="230"/>
      <c r="F157" s="281" t="s">
        <v>1691</v>
      </c>
      <c r="G157" s="230"/>
      <c r="H157" s="280" t="s">
        <v>1725</v>
      </c>
      <c r="I157" s="280" t="s">
        <v>1687</v>
      </c>
      <c r="J157" s="280">
        <v>50</v>
      </c>
      <c r="K157" s="276"/>
    </row>
    <row r="158" spans="2:11" s="1" customFormat="1" ht="15" customHeight="1">
      <c r="B158" s="253"/>
      <c r="C158" s="280" t="s">
        <v>1710</v>
      </c>
      <c r="D158" s="230"/>
      <c r="E158" s="230"/>
      <c r="F158" s="281" t="s">
        <v>1691</v>
      </c>
      <c r="G158" s="230"/>
      <c r="H158" s="280" t="s">
        <v>1725</v>
      </c>
      <c r="I158" s="280" t="s">
        <v>1687</v>
      </c>
      <c r="J158" s="280">
        <v>50</v>
      </c>
      <c r="K158" s="276"/>
    </row>
    <row r="159" spans="2:11" s="1" customFormat="1" ht="15" customHeight="1">
      <c r="B159" s="253"/>
      <c r="C159" s="280" t="s">
        <v>136</v>
      </c>
      <c r="D159" s="230"/>
      <c r="E159" s="230"/>
      <c r="F159" s="281" t="s">
        <v>1685</v>
      </c>
      <c r="G159" s="230"/>
      <c r="H159" s="280" t="s">
        <v>1747</v>
      </c>
      <c r="I159" s="280" t="s">
        <v>1687</v>
      </c>
      <c r="J159" s="280" t="s">
        <v>1748</v>
      </c>
      <c r="K159" s="276"/>
    </row>
    <row r="160" spans="2:11" s="1" customFormat="1" ht="15" customHeight="1">
      <c r="B160" s="253"/>
      <c r="C160" s="280" t="s">
        <v>1749</v>
      </c>
      <c r="D160" s="230"/>
      <c r="E160" s="230"/>
      <c r="F160" s="281" t="s">
        <v>1685</v>
      </c>
      <c r="G160" s="230"/>
      <c r="H160" s="280" t="s">
        <v>1750</v>
      </c>
      <c r="I160" s="280" t="s">
        <v>1720</v>
      </c>
      <c r="J160" s="280"/>
      <c r="K160" s="276"/>
    </row>
    <row r="161" spans="2:11" s="1" customFormat="1" ht="15" customHeight="1">
      <c r="B161" s="282"/>
      <c r="C161" s="262"/>
      <c r="D161" s="262"/>
      <c r="E161" s="262"/>
      <c r="F161" s="262"/>
      <c r="G161" s="262"/>
      <c r="H161" s="262"/>
      <c r="I161" s="262"/>
      <c r="J161" s="262"/>
      <c r="K161" s="283"/>
    </row>
    <row r="162" spans="2:11" s="1" customFormat="1" ht="18.75" customHeight="1">
      <c r="B162" s="264"/>
      <c r="C162" s="274"/>
      <c r="D162" s="274"/>
      <c r="E162" s="274"/>
      <c r="F162" s="284"/>
      <c r="G162" s="274"/>
      <c r="H162" s="274"/>
      <c r="I162" s="274"/>
      <c r="J162" s="274"/>
      <c r="K162" s="264"/>
    </row>
    <row r="163" spans="2:11" s="1" customFormat="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s="1" customFormat="1" ht="45" customHeight="1">
      <c r="B165" s="222"/>
      <c r="C165" s="346" t="s">
        <v>1751</v>
      </c>
      <c r="D165" s="346"/>
      <c r="E165" s="346"/>
      <c r="F165" s="346"/>
      <c r="G165" s="346"/>
      <c r="H165" s="346"/>
      <c r="I165" s="346"/>
      <c r="J165" s="346"/>
      <c r="K165" s="223"/>
    </row>
    <row r="166" spans="2:11" s="1" customFormat="1" ht="17.25" customHeight="1">
      <c r="B166" s="222"/>
      <c r="C166" s="243" t="s">
        <v>1679</v>
      </c>
      <c r="D166" s="243"/>
      <c r="E166" s="243"/>
      <c r="F166" s="243" t="s">
        <v>1680</v>
      </c>
      <c r="G166" s="285"/>
      <c r="H166" s="286" t="s">
        <v>58</v>
      </c>
      <c r="I166" s="286" t="s">
        <v>61</v>
      </c>
      <c r="J166" s="243" t="s">
        <v>1681</v>
      </c>
      <c r="K166" s="223"/>
    </row>
    <row r="167" spans="2:11" s="1" customFormat="1" ht="17.25" customHeight="1">
      <c r="B167" s="224"/>
      <c r="C167" s="245" t="s">
        <v>1682</v>
      </c>
      <c r="D167" s="245"/>
      <c r="E167" s="245"/>
      <c r="F167" s="246" t="s">
        <v>1683</v>
      </c>
      <c r="G167" s="287"/>
      <c r="H167" s="288"/>
      <c r="I167" s="288"/>
      <c r="J167" s="245" t="s">
        <v>1684</v>
      </c>
      <c r="K167" s="225"/>
    </row>
    <row r="168" spans="2:11" s="1" customFormat="1" ht="5.25" customHeight="1">
      <c r="B168" s="253"/>
      <c r="C168" s="248"/>
      <c r="D168" s="248"/>
      <c r="E168" s="248"/>
      <c r="F168" s="248"/>
      <c r="G168" s="249"/>
      <c r="H168" s="248"/>
      <c r="I168" s="248"/>
      <c r="J168" s="248"/>
      <c r="K168" s="276"/>
    </row>
    <row r="169" spans="2:11" s="1" customFormat="1" ht="15" customHeight="1">
      <c r="B169" s="253"/>
      <c r="C169" s="230" t="s">
        <v>1688</v>
      </c>
      <c r="D169" s="230"/>
      <c r="E169" s="230"/>
      <c r="F169" s="251" t="s">
        <v>1685</v>
      </c>
      <c r="G169" s="230"/>
      <c r="H169" s="230" t="s">
        <v>1725</v>
      </c>
      <c r="I169" s="230" t="s">
        <v>1687</v>
      </c>
      <c r="J169" s="230">
        <v>120</v>
      </c>
      <c r="K169" s="276"/>
    </row>
    <row r="170" spans="2:11" s="1" customFormat="1" ht="15" customHeight="1">
      <c r="B170" s="253"/>
      <c r="C170" s="230" t="s">
        <v>1734</v>
      </c>
      <c r="D170" s="230"/>
      <c r="E170" s="230"/>
      <c r="F170" s="251" t="s">
        <v>1685</v>
      </c>
      <c r="G170" s="230"/>
      <c r="H170" s="230" t="s">
        <v>1735</v>
      </c>
      <c r="I170" s="230" t="s">
        <v>1687</v>
      </c>
      <c r="J170" s="230" t="s">
        <v>1736</v>
      </c>
      <c r="K170" s="276"/>
    </row>
    <row r="171" spans="2:11" s="1" customFormat="1" ht="15" customHeight="1">
      <c r="B171" s="253"/>
      <c r="C171" s="230" t="s">
        <v>89</v>
      </c>
      <c r="D171" s="230"/>
      <c r="E171" s="230"/>
      <c r="F171" s="251" t="s">
        <v>1685</v>
      </c>
      <c r="G171" s="230"/>
      <c r="H171" s="230" t="s">
        <v>1752</v>
      </c>
      <c r="I171" s="230" t="s">
        <v>1687</v>
      </c>
      <c r="J171" s="230" t="s">
        <v>1736</v>
      </c>
      <c r="K171" s="276"/>
    </row>
    <row r="172" spans="2:11" s="1" customFormat="1" ht="15" customHeight="1">
      <c r="B172" s="253"/>
      <c r="C172" s="230" t="s">
        <v>1690</v>
      </c>
      <c r="D172" s="230"/>
      <c r="E172" s="230"/>
      <c r="F172" s="251" t="s">
        <v>1691</v>
      </c>
      <c r="G172" s="230"/>
      <c r="H172" s="230" t="s">
        <v>1752</v>
      </c>
      <c r="I172" s="230" t="s">
        <v>1687</v>
      </c>
      <c r="J172" s="230">
        <v>50</v>
      </c>
      <c r="K172" s="276"/>
    </row>
    <row r="173" spans="2:11" s="1" customFormat="1" ht="15" customHeight="1">
      <c r="B173" s="253"/>
      <c r="C173" s="230" t="s">
        <v>1693</v>
      </c>
      <c r="D173" s="230"/>
      <c r="E173" s="230"/>
      <c r="F173" s="251" t="s">
        <v>1685</v>
      </c>
      <c r="G173" s="230"/>
      <c r="H173" s="230" t="s">
        <v>1752</v>
      </c>
      <c r="I173" s="230" t="s">
        <v>1695</v>
      </c>
      <c r="J173" s="230"/>
      <c r="K173" s="276"/>
    </row>
    <row r="174" spans="2:11" s="1" customFormat="1" ht="15" customHeight="1">
      <c r="B174" s="253"/>
      <c r="C174" s="230" t="s">
        <v>1704</v>
      </c>
      <c r="D174" s="230"/>
      <c r="E174" s="230"/>
      <c r="F174" s="251" t="s">
        <v>1691</v>
      </c>
      <c r="G174" s="230"/>
      <c r="H174" s="230" t="s">
        <v>1752</v>
      </c>
      <c r="I174" s="230" t="s">
        <v>1687</v>
      </c>
      <c r="J174" s="230">
        <v>50</v>
      </c>
      <c r="K174" s="276"/>
    </row>
    <row r="175" spans="2:11" s="1" customFormat="1" ht="15" customHeight="1">
      <c r="B175" s="253"/>
      <c r="C175" s="230" t="s">
        <v>1712</v>
      </c>
      <c r="D175" s="230"/>
      <c r="E175" s="230"/>
      <c r="F175" s="251" t="s">
        <v>1691</v>
      </c>
      <c r="G175" s="230"/>
      <c r="H175" s="230" t="s">
        <v>1752</v>
      </c>
      <c r="I175" s="230" t="s">
        <v>1687</v>
      </c>
      <c r="J175" s="230">
        <v>50</v>
      </c>
      <c r="K175" s="276"/>
    </row>
    <row r="176" spans="2:11" s="1" customFormat="1" ht="15" customHeight="1">
      <c r="B176" s="253"/>
      <c r="C176" s="230" t="s">
        <v>1710</v>
      </c>
      <c r="D176" s="230"/>
      <c r="E176" s="230"/>
      <c r="F176" s="251" t="s">
        <v>1691</v>
      </c>
      <c r="G176" s="230"/>
      <c r="H176" s="230" t="s">
        <v>1752</v>
      </c>
      <c r="I176" s="230" t="s">
        <v>1687</v>
      </c>
      <c r="J176" s="230">
        <v>50</v>
      </c>
      <c r="K176" s="276"/>
    </row>
    <row r="177" spans="2:11" s="1" customFormat="1" ht="15" customHeight="1">
      <c r="B177" s="253"/>
      <c r="C177" s="230" t="s">
        <v>145</v>
      </c>
      <c r="D177" s="230"/>
      <c r="E177" s="230"/>
      <c r="F177" s="251" t="s">
        <v>1685</v>
      </c>
      <c r="G177" s="230"/>
      <c r="H177" s="230" t="s">
        <v>1753</v>
      </c>
      <c r="I177" s="230" t="s">
        <v>1754</v>
      </c>
      <c r="J177" s="230"/>
      <c r="K177" s="276"/>
    </row>
    <row r="178" spans="2:11" s="1" customFormat="1" ht="15" customHeight="1">
      <c r="B178" s="253"/>
      <c r="C178" s="230" t="s">
        <v>61</v>
      </c>
      <c r="D178" s="230"/>
      <c r="E178" s="230"/>
      <c r="F178" s="251" t="s">
        <v>1685</v>
      </c>
      <c r="G178" s="230"/>
      <c r="H178" s="230" t="s">
        <v>1755</v>
      </c>
      <c r="I178" s="230" t="s">
        <v>1756</v>
      </c>
      <c r="J178" s="230">
        <v>1</v>
      </c>
      <c r="K178" s="276"/>
    </row>
    <row r="179" spans="2:11" s="1" customFormat="1" ht="15" customHeight="1">
      <c r="B179" s="253"/>
      <c r="C179" s="230" t="s">
        <v>57</v>
      </c>
      <c r="D179" s="230"/>
      <c r="E179" s="230"/>
      <c r="F179" s="251" t="s">
        <v>1685</v>
      </c>
      <c r="G179" s="230"/>
      <c r="H179" s="230" t="s">
        <v>1757</v>
      </c>
      <c r="I179" s="230" t="s">
        <v>1687</v>
      </c>
      <c r="J179" s="230">
        <v>20</v>
      </c>
      <c r="K179" s="276"/>
    </row>
    <row r="180" spans="2:11" s="1" customFormat="1" ht="15" customHeight="1">
      <c r="B180" s="253"/>
      <c r="C180" s="230" t="s">
        <v>58</v>
      </c>
      <c r="D180" s="230"/>
      <c r="E180" s="230"/>
      <c r="F180" s="251" t="s">
        <v>1685</v>
      </c>
      <c r="G180" s="230"/>
      <c r="H180" s="230" t="s">
        <v>1758</v>
      </c>
      <c r="I180" s="230" t="s">
        <v>1687</v>
      </c>
      <c r="J180" s="230">
        <v>255</v>
      </c>
      <c r="K180" s="276"/>
    </row>
    <row r="181" spans="2:11" s="1" customFormat="1" ht="15" customHeight="1">
      <c r="B181" s="253"/>
      <c r="C181" s="230" t="s">
        <v>146</v>
      </c>
      <c r="D181" s="230"/>
      <c r="E181" s="230"/>
      <c r="F181" s="251" t="s">
        <v>1685</v>
      </c>
      <c r="G181" s="230"/>
      <c r="H181" s="230" t="s">
        <v>1649</v>
      </c>
      <c r="I181" s="230" t="s">
        <v>1687</v>
      </c>
      <c r="J181" s="230">
        <v>10</v>
      </c>
      <c r="K181" s="276"/>
    </row>
    <row r="182" spans="2:11" s="1" customFormat="1" ht="15" customHeight="1">
      <c r="B182" s="253"/>
      <c r="C182" s="230" t="s">
        <v>147</v>
      </c>
      <c r="D182" s="230"/>
      <c r="E182" s="230"/>
      <c r="F182" s="251" t="s">
        <v>1685</v>
      </c>
      <c r="G182" s="230"/>
      <c r="H182" s="230" t="s">
        <v>1759</v>
      </c>
      <c r="I182" s="230" t="s">
        <v>1720</v>
      </c>
      <c r="J182" s="230"/>
      <c r="K182" s="276"/>
    </row>
    <row r="183" spans="2:11" s="1" customFormat="1" ht="15" customHeight="1">
      <c r="B183" s="253"/>
      <c r="C183" s="230" t="s">
        <v>1760</v>
      </c>
      <c r="D183" s="230"/>
      <c r="E183" s="230"/>
      <c r="F183" s="251" t="s">
        <v>1685</v>
      </c>
      <c r="G183" s="230"/>
      <c r="H183" s="230" t="s">
        <v>1761</v>
      </c>
      <c r="I183" s="230" t="s">
        <v>1720</v>
      </c>
      <c r="J183" s="230"/>
      <c r="K183" s="276"/>
    </row>
    <row r="184" spans="2:11" s="1" customFormat="1" ht="15" customHeight="1">
      <c r="B184" s="253"/>
      <c r="C184" s="230" t="s">
        <v>1749</v>
      </c>
      <c r="D184" s="230"/>
      <c r="E184" s="230"/>
      <c r="F184" s="251" t="s">
        <v>1685</v>
      </c>
      <c r="G184" s="230"/>
      <c r="H184" s="230" t="s">
        <v>1762</v>
      </c>
      <c r="I184" s="230" t="s">
        <v>1720</v>
      </c>
      <c r="J184" s="230"/>
      <c r="K184" s="276"/>
    </row>
    <row r="185" spans="2:11" s="1" customFormat="1" ht="15" customHeight="1">
      <c r="B185" s="253"/>
      <c r="C185" s="230" t="s">
        <v>149</v>
      </c>
      <c r="D185" s="230"/>
      <c r="E185" s="230"/>
      <c r="F185" s="251" t="s">
        <v>1691</v>
      </c>
      <c r="G185" s="230"/>
      <c r="H185" s="230" t="s">
        <v>1763</v>
      </c>
      <c r="I185" s="230" t="s">
        <v>1687</v>
      </c>
      <c r="J185" s="230">
        <v>50</v>
      </c>
      <c r="K185" s="276"/>
    </row>
    <row r="186" spans="2:11" s="1" customFormat="1" ht="15" customHeight="1">
      <c r="B186" s="253"/>
      <c r="C186" s="230" t="s">
        <v>1764</v>
      </c>
      <c r="D186" s="230"/>
      <c r="E186" s="230"/>
      <c r="F186" s="251" t="s">
        <v>1691</v>
      </c>
      <c r="G186" s="230"/>
      <c r="H186" s="230" t="s">
        <v>1765</v>
      </c>
      <c r="I186" s="230" t="s">
        <v>1766</v>
      </c>
      <c r="J186" s="230"/>
      <c r="K186" s="276"/>
    </row>
    <row r="187" spans="2:11" s="1" customFormat="1" ht="15" customHeight="1">
      <c r="B187" s="253"/>
      <c r="C187" s="230" t="s">
        <v>1767</v>
      </c>
      <c r="D187" s="230"/>
      <c r="E187" s="230"/>
      <c r="F187" s="251" t="s">
        <v>1691</v>
      </c>
      <c r="G187" s="230"/>
      <c r="H187" s="230" t="s">
        <v>1768</v>
      </c>
      <c r="I187" s="230" t="s">
        <v>1766</v>
      </c>
      <c r="J187" s="230"/>
      <c r="K187" s="276"/>
    </row>
    <row r="188" spans="2:11" s="1" customFormat="1" ht="15" customHeight="1">
      <c r="B188" s="253"/>
      <c r="C188" s="230" t="s">
        <v>1769</v>
      </c>
      <c r="D188" s="230"/>
      <c r="E188" s="230"/>
      <c r="F188" s="251" t="s">
        <v>1691</v>
      </c>
      <c r="G188" s="230"/>
      <c r="H188" s="230" t="s">
        <v>1770</v>
      </c>
      <c r="I188" s="230" t="s">
        <v>1766</v>
      </c>
      <c r="J188" s="230"/>
      <c r="K188" s="276"/>
    </row>
    <row r="189" spans="2:11" s="1" customFormat="1" ht="15" customHeight="1">
      <c r="B189" s="253"/>
      <c r="C189" s="289" t="s">
        <v>1771</v>
      </c>
      <c r="D189" s="230"/>
      <c r="E189" s="230"/>
      <c r="F189" s="251" t="s">
        <v>1691</v>
      </c>
      <c r="G189" s="230"/>
      <c r="H189" s="230" t="s">
        <v>1772</v>
      </c>
      <c r="I189" s="230" t="s">
        <v>1773</v>
      </c>
      <c r="J189" s="290" t="s">
        <v>1774</v>
      </c>
      <c r="K189" s="276"/>
    </row>
    <row r="190" spans="2:11" s="1" customFormat="1" ht="15" customHeight="1">
      <c r="B190" s="253"/>
      <c r="C190" s="289" t="s">
        <v>46</v>
      </c>
      <c r="D190" s="230"/>
      <c r="E190" s="230"/>
      <c r="F190" s="251" t="s">
        <v>1685</v>
      </c>
      <c r="G190" s="230"/>
      <c r="H190" s="227" t="s">
        <v>1775</v>
      </c>
      <c r="I190" s="230" t="s">
        <v>1776</v>
      </c>
      <c r="J190" s="230"/>
      <c r="K190" s="276"/>
    </row>
    <row r="191" spans="2:11" s="1" customFormat="1" ht="15" customHeight="1">
      <c r="B191" s="253"/>
      <c r="C191" s="289" t="s">
        <v>1777</v>
      </c>
      <c r="D191" s="230"/>
      <c r="E191" s="230"/>
      <c r="F191" s="251" t="s">
        <v>1685</v>
      </c>
      <c r="G191" s="230"/>
      <c r="H191" s="230" t="s">
        <v>1778</v>
      </c>
      <c r="I191" s="230" t="s">
        <v>1720</v>
      </c>
      <c r="J191" s="230"/>
      <c r="K191" s="276"/>
    </row>
    <row r="192" spans="2:11" s="1" customFormat="1" ht="15" customHeight="1">
      <c r="B192" s="253"/>
      <c r="C192" s="289" t="s">
        <v>1779</v>
      </c>
      <c r="D192" s="230"/>
      <c r="E192" s="230"/>
      <c r="F192" s="251" t="s">
        <v>1685</v>
      </c>
      <c r="G192" s="230"/>
      <c r="H192" s="230" t="s">
        <v>1780</v>
      </c>
      <c r="I192" s="230" t="s">
        <v>1720</v>
      </c>
      <c r="J192" s="230"/>
      <c r="K192" s="276"/>
    </row>
    <row r="193" spans="2:11" s="1" customFormat="1" ht="15" customHeight="1">
      <c r="B193" s="253"/>
      <c r="C193" s="289" t="s">
        <v>1781</v>
      </c>
      <c r="D193" s="230"/>
      <c r="E193" s="230"/>
      <c r="F193" s="251" t="s">
        <v>1691</v>
      </c>
      <c r="G193" s="230"/>
      <c r="H193" s="230" t="s">
        <v>1782</v>
      </c>
      <c r="I193" s="230" t="s">
        <v>1720</v>
      </c>
      <c r="J193" s="230"/>
      <c r="K193" s="276"/>
    </row>
    <row r="194" spans="2:11" s="1" customFormat="1" ht="15" customHeight="1">
      <c r="B194" s="282"/>
      <c r="C194" s="291"/>
      <c r="D194" s="262"/>
      <c r="E194" s="262"/>
      <c r="F194" s="262"/>
      <c r="G194" s="262"/>
      <c r="H194" s="262"/>
      <c r="I194" s="262"/>
      <c r="J194" s="262"/>
      <c r="K194" s="283"/>
    </row>
    <row r="195" spans="2:11" s="1" customFormat="1" ht="18.75" customHeight="1">
      <c r="B195" s="264"/>
      <c r="C195" s="274"/>
      <c r="D195" s="274"/>
      <c r="E195" s="274"/>
      <c r="F195" s="284"/>
      <c r="G195" s="274"/>
      <c r="H195" s="274"/>
      <c r="I195" s="274"/>
      <c r="J195" s="274"/>
      <c r="K195" s="264"/>
    </row>
    <row r="196" spans="2:11" s="1" customFormat="1" ht="18.75" customHeight="1">
      <c r="B196" s="264"/>
      <c r="C196" s="274"/>
      <c r="D196" s="274"/>
      <c r="E196" s="274"/>
      <c r="F196" s="284"/>
      <c r="G196" s="274"/>
      <c r="H196" s="274"/>
      <c r="I196" s="274"/>
      <c r="J196" s="274"/>
      <c r="K196" s="264"/>
    </row>
    <row r="197" spans="2:11" s="1" customFormat="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pans="2:11" s="1" customFormat="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pans="2:11" s="1" customFormat="1" ht="21">
      <c r="B199" s="222"/>
      <c r="C199" s="346" t="s">
        <v>1783</v>
      </c>
      <c r="D199" s="346"/>
      <c r="E199" s="346"/>
      <c r="F199" s="346"/>
      <c r="G199" s="346"/>
      <c r="H199" s="346"/>
      <c r="I199" s="346"/>
      <c r="J199" s="346"/>
      <c r="K199" s="223"/>
    </row>
    <row r="200" spans="2:11" s="1" customFormat="1" ht="25.5" customHeight="1">
      <c r="B200" s="222"/>
      <c r="C200" s="292" t="s">
        <v>1784</v>
      </c>
      <c r="D200" s="292"/>
      <c r="E200" s="292"/>
      <c r="F200" s="292" t="s">
        <v>1785</v>
      </c>
      <c r="G200" s="293"/>
      <c r="H200" s="352" t="s">
        <v>1786</v>
      </c>
      <c r="I200" s="352"/>
      <c r="J200" s="352"/>
      <c r="K200" s="223"/>
    </row>
    <row r="201" spans="2:11" s="1" customFormat="1" ht="5.25" customHeight="1">
      <c r="B201" s="253"/>
      <c r="C201" s="248"/>
      <c r="D201" s="248"/>
      <c r="E201" s="248"/>
      <c r="F201" s="248"/>
      <c r="G201" s="274"/>
      <c r="H201" s="248"/>
      <c r="I201" s="248"/>
      <c r="J201" s="248"/>
      <c r="K201" s="276"/>
    </row>
    <row r="202" spans="2:11" s="1" customFormat="1" ht="15" customHeight="1">
      <c r="B202" s="253"/>
      <c r="C202" s="230" t="s">
        <v>1776</v>
      </c>
      <c r="D202" s="230"/>
      <c r="E202" s="230"/>
      <c r="F202" s="251" t="s">
        <v>47</v>
      </c>
      <c r="G202" s="230"/>
      <c r="H202" s="351" t="s">
        <v>1787</v>
      </c>
      <c r="I202" s="351"/>
      <c r="J202" s="351"/>
      <c r="K202" s="276"/>
    </row>
    <row r="203" spans="2:11" s="1" customFormat="1" ht="15" customHeight="1">
      <c r="B203" s="253"/>
      <c r="C203" s="230"/>
      <c r="D203" s="230"/>
      <c r="E203" s="230"/>
      <c r="F203" s="251" t="s">
        <v>48</v>
      </c>
      <c r="G203" s="230"/>
      <c r="H203" s="351" t="s">
        <v>1788</v>
      </c>
      <c r="I203" s="351"/>
      <c r="J203" s="351"/>
      <c r="K203" s="276"/>
    </row>
    <row r="204" spans="2:11" s="1" customFormat="1" ht="15" customHeight="1">
      <c r="B204" s="253"/>
      <c r="C204" s="230"/>
      <c r="D204" s="230"/>
      <c r="E204" s="230"/>
      <c r="F204" s="251" t="s">
        <v>51</v>
      </c>
      <c r="G204" s="230"/>
      <c r="H204" s="351" t="s">
        <v>1789</v>
      </c>
      <c r="I204" s="351"/>
      <c r="J204" s="351"/>
      <c r="K204" s="276"/>
    </row>
    <row r="205" spans="2:11" s="1" customFormat="1" ht="15" customHeight="1">
      <c r="B205" s="253"/>
      <c r="C205" s="230"/>
      <c r="D205" s="230"/>
      <c r="E205" s="230"/>
      <c r="F205" s="251" t="s">
        <v>49</v>
      </c>
      <c r="G205" s="230"/>
      <c r="H205" s="351" t="s">
        <v>1790</v>
      </c>
      <c r="I205" s="351"/>
      <c r="J205" s="351"/>
      <c r="K205" s="276"/>
    </row>
    <row r="206" spans="2:11" s="1" customFormat="1" ht="15" customHeight="1">
      <c r="B206" s="253"/>
      <c r="C206" s="230"/>
      <c r="D206" s="230"/>
      <c r="E206" s="230"/>
      <c r="F206" s="251" t="s">
        <v>50</v>
      </c>
      <c r="G206" s="230"/>
      <c r="H206" s="351" t="s">
        <v>1791</v>
      </c>
      <c r="I206" s="351"/>
      <c r="J206" s="351"/>
      <c r="K206" s="276"/>
    </row>
    <row r="207" spans="2:11" s="1" customFormat="1" ht="15" customHeight="1">
      <c r="B207" s="253"/>
      <c r="C207" s="230"/>
      <c r="D207" s="230"/>
      <c r="E207" s="230"/>
      <c r="F207" s="251"/>
      <c r="G207" s="230"/>
      <c r="H207" s="230"/>
      <c r="I207" s="230"/>
      <c r="J207" s="230"/>
      <c r="K207" s="276"/>
    </row>
    <row r="208" spans="2:11" s="1" customFormat="1" ht="15" customHeight="1">
      <c r="B208" s="253"/>
      <c r="C208" s="230" t="s">
        <v>1732</v>
      </c>
      <c r="D208" s="230"/>
      <c r="E208" s="230"/>
      <c r="F208" s="251" t="s">
        <v>82</v>
      </c>
      <c r="G208" s="230"/>
      <c r="H208" s="351" t="s">
        <v>1792</v>
      </c>
      <c r="I208" s="351"/>
      <c r="J208" s="351"/>
      <c r="K208" s="276"/>
    </row>
    <row r="209" spans="2:11" s="1" customFormat="1" ht="15" customHeight="1">
      <c r="B209" s="253"/>
      <c r="C209" s="230"/>
      <c r="D209" s="230"/>
      <c r="E209" s="230"/>
      <c r="F209" s="251" t="s">
        <v>1628</v>
      </c>
      <c r="G209" s="230"/>
      <c r="H209" s="351" t="s">
        <v>1629</v>
      </c>
      <c r="I209" s="351"/>
      <c r="J209" s="351"/>
      <c r="K209" s="276"/>
    </row>
    <row r="210" spans="2:11" s="1" customFormat="1" ht="15" customHeight="1">
      <c r="B210" s="253"/>
      <c r="C210" s="230"/>
      <c r="D210" s="230"/>
      <c r="E210" s="230"/>
      <c r="F210" s="251" t="s">
        <v>1626</v>
      </c>
      <c r="G210" s="230"/>
      <c r="H210" s="351" t="s">
        <v>1793</v>
      </c>
      <c r="I210" s="351"/>
      <c r="J210" s="351"/>
      <c r="K210" s="276"/>
    </row>
    <row r="211" spans="2:11" s="1" customFormat="1" ht="15" customHeight="1">
      <c r="B211" s="294"/>
      <c r="C211" s="230"/>
      <c r="D211" s="230"/>
      <c r="E211" s="230"/>
      <c r="F211" s="251" t="s">
        <v>1630</v>
      </c>
      <c r="G211" s="289"/>
      <c r="H211" s="350" t="s">
        <v>1631</v>
      </c>
      <c r="I211" s="350"/>
      <c r="J211" s="350"/>
      <c r="K211" s="295"/>
    </row>
    <row r="212" spans="2:11" s="1" customFormat="1" ht="15" customHeight="1">
      <c r="B212" s="294"/>
      <c r="C212" s="230"/>
      <c r="D212" s="230"/>
      <c r="E212" s="230"/>
      <c r="F212" s="251" t="s">
        <v>1632</v>
      </c>
      <c r="G212" s="289"/>
      <c r="H212" s="350" t="s">
        <v>1603</v>
      </c>
      <c r="I212" s="350"/>
      <c r="J212" s="350"/>
      <c r="K212" s="295"/>
    </row>
    <row r="213" spans="2:11" s="1" customFormat="1" ht="15" customHeight="1">
      <c r="B213" s="294"/>
      <c r="C213" s="230"/>
      <c r="D213" s="230"/>
      <c r="E213" s="230"/>
      <c r="F213" s="251"/>
      <c r="G213" s="289"/>
      <c r="H213" s="280"/>
      <c r="I213" s="280"/>
      <c r="J213" s="280"/>
      <c r="K213" s="295"/>
    </row>
    <row r="214" spans="2:11" s="1" customFormat="1" ht="15" customHeight="1">
      <c r="B214" s="294"/>
      <c r="C214" s="230" t="s">
        <v>1756</v>
      </c>
      <c r="D214" s="230"/>
      <c r="E214" s="230"/>
      <c r="F214" s="251">
        <v>1</v>
      </c>
      <c r="G214" s="289"/>
      <c r="H214" s="350" t="s">
        <v>1794</v>
      </c>
      <c r="I214" s="350"/>
      <c r="J214" s="350"/>
      <c r="K214" s="295"/>
    </row>
    <row r="215" spans="2:11" s="1" customFormat="1" ht="15" customHeight="1">
      <c r="B215" s="294"/>
      <c r="C215" s="230"/>
      <c r="D215" s="230"/>
      <c r="E215" s="230"/>
      <c r="F215" s="251">
        <v>2</v>
      </c>
      <c r="G215" s="289"/>
      <c r="H215" s="350" t="s">
        <v>1795</v>
      </c>
      <c r="I215" s="350"/>
      <c r="J215" s="350"/>
      <c r="K215" s="295"/>
    </row>
    <row r="216" spans="2:11" s="1" customFormat="1" ht="15" customHeight="1">
      <c r="B216" s="294"/>
      <c r="C216" s="230"/>
      <c r="D216" s="230"/>
      <c r="E216" s="230"/>
      <c r="F216" s="251">
        <v>3</v>
      </c>
      <c r="G216" s="289"/>
      <c r="H216" s="350" t="s">
        <v>1796</v>
      </c>
      <c r="I216" s="350"/>
      <c r="J216" s="350"/>
      <c r="K216" s="295"/>
    </row>
    <row r="217" spans="2:11" s="1" customFormat="1" ht="15" customHeight="1">
      <c r="B217" s="294"/>
      <c r="C217" s="230"/>
      <c r="D217" s="230"/>
      <c r="E217" s="230"/>
      <c r="F217" s="251">
        <v>4</v>
      </c>
      <c r="G217" s="289"/>
      <c r="H217" s="350" t="s">
        <v>1797</v>
      </c>
      <c r="I217" s="350"/>
      <c r="J217" s="350"/>
      <c r="K217" s="295"/>
    </row>
    <row r="218" spans="2:11" s="1" customFormat="1" ht="12.75" customHeight="1">
      <c r="B218" s="296"/>
      <c r="C218" s="297"/>
      <c r="D218" s="297"/>
      <c r="E218" s="297"/>
      <c r="F218" s="297"/>
      <c r="G218" s="297"/>
      <c r="H218" s="297"/>
      <c r="I218" s="297"/>
      <c r="J218" s="297"/>
      <c r="K218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001 - Příprava staveni...</vt:lpstr>
      <vt:lpstr>SO 101 - Komunikace vozid...</vt:lpstr>
      <vt:lpstr>SO 110 - Komunikace pro pěší</vt:lpstr>
      <vt:lpstr>SO 130 - Parkoviště</vt:lpstr>
      <vt:lpstr>SO 191 - Dopravní značení...</vt:lpstr>
      <vt:lpstr>SO 192 - DIO</vt:lpstr>
      <vt:lpstr>SO 401 - Rozvody VO</vt:lpstr>
      <vt:lpstr>SO 801 - Inventarizace, k...</vt:lpstr>
      <vt:lpstr>SO 802 - Ohumusování, oze...</vt:lpstr>
      <vt:lpstr>SO 901 - VRN - vedlejší r...</vt:lpstr>
      <vt:lpstr>Pokyny pro vyplnění</vt:lpstr>
      <vt:lpstr>'Rekapitulace stavby'!Názvy_tisku</vt:lpstr>
      <vt:lpstr>'SO 001 - Příprava staveni...'!Názvy_tisku</vt:lpstr>
      <vt:lpstr>'SO 101 - Komunikace vozid...'!Názvy_tisku</vt:lpstr>
      <vt:lpstr>'SO 110 - Komunikace pro pěší'!Názvy_tisku</vt:lpstr>
      <vt:lpstr>'SO 130 - Parkoviště'!Názvy_tisku</vt:lpstr>
      <vt:lpstr>'SO 191 - Dopravní značení...'!Názvy_tisku</vt:lpstr>
      <vt:lpstr>'SO 192 - DIO'!Názvy_tisku</vt:lpstr>
      <vt:lpstr>'SO 401 - Rozvody VO'!Názvy_tisku</vt:lpstr>
      <vt:lpstr>'SO 801 - Inventarizace, k...'!Názvy_tisku</vt:lpstr>
      <vt:lpstr>'SO 802 - Ohumusování, oze...'!Názvy_tisku</vt:lpstr>
      <vt:lpstr>'SO 901 - VRN - vedlejší r...'!Názvy_tisku</vt:lpstr>
      <vt:lpstr>'Pokyny pro vyplnění'!Oblast_tisku</vt:lpstr>
      <vt:lpstr>'Rekapitulace stavby'!Oblast_tisku</vt:lpstr>
      <vt:lpstr>'SO 001 - Příprava staveni...'!Oblast_tisku</vt:lpstr>
      <vt:lpstr>'SO 101 - Komunikace vozid...'!Oblast_tisku</vt:lpstr>
      <vt:lpstr>'SO 110 - Komunikace pro pěší'!Oblast_tisku</vt:lpstr>
      <vt:lpstr>'SO 130 - Parkoviště'!Oblast_tisku</vt:lpstr>
      <vt:lpstr>'SO 191 - Dopravní značení...'!Oblast_tisku</vt:lpstr>
      <vt:lpstr>'SO 192 - DIO'!Oblast_tisku</vt:lpstr>
      <vt:lpstr>'SO 401 - Rozvody VO'!Oblast_tisku</vt:lpstr>
      <vt:lpstr>'SO 801 - Inventarizace, k...'!Oblast_tisku</vt:lpstr>
      <vt:lpstr>'SO 802 - Ohumusování, oze...'!Oblast_tisku</vt:lpstr>
      <vt:lpstr>'SO 901 - VRN - vedlejší r...'!Oblast_tisku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ZAMYKAL-PC\zamykal</dc:creator>
  <cp:lastModifiedBy>Věra Karabcová</cp:lastModifiedBy>
  <cp:lastPrinted>2023-02-01T06:55:57Z</cp:lastPrinted>
  <dcterms:created xsi:type="dcterms:W3CDTF">2023-02-01T06:55:00Z</dcterms:created>
  <dcterms:modified xsi:type="dcterms:W3CDTF">2023-02-01T11:38:37Z</dcterms:modified>
</cp:coreProperties>
</file>